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Москва" sheetId="1" r:id="rId4"/>
    <sheet state="visible" name="СПБ" sheetId="2" r:id="rId5"/>
    <sheet state="visible" name="Регионы" sheetId="3" r:id="rId6"/>
    <sheet state="visible" name="Форматы размещения" sheetId="4" r:id="rId7"/>
  </sheets>
  <definedNames/>
  <calcPr/>
  <extLst>
    <ext uri="GoogleSheetsCustomDataVersion2">
      <go:sheetsCustomData xmlns:go="http://customooxmlschemas.google.com/" r:id="rId8" roundtripDataChecksum="dIsg1oEYxKOveglwLBf0sqM16OJ/0vZH7eNGk6A8TcY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8">
      <text>
        <t xml:space="preserve">OTS Москва / 1 день / 39 523 человек
======</t>
      </text>
    </comment>
    <comment authorId="0" ref="M9">
      <text>
        <t xml:space="preserve">OTS Москва / 1 день / 30 523 человек
======</t>
      </text>
    </comment>
    <comment authorId="0" ref="M10">
      <text>
        <t xml:space="preserve">OTS Москва / 1 день / 30 523 человек
======</t>
      </text>
    </comment>
    <comment authorId="0" ref="M11">
      <text>
        <t xml:space="preserve">OTS Москва / 1 день / 30 523 человек
======</t>
      </text>
    </comment>
    <comment authorId="0" ref="M12">
      <text>
        <t xml:space="preserve">OTS Москва / 1 день / 9 523 человек
======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8">
      <text>
        <t xml:space="preserve">OTS СПБ / 1 день / 23713 человек
======</t>
      </text>
    </comment>
    <comment authorId="0" ref="M9">
      <text>
        <t xml:space="preserve">OTS СПБ / 1 день / 18 313 человек
======</t>
      </text>
    </comment>
    <comment authorId="0" ref="M10">
      <text>
        <t xml:space="preserve">OTS СПБ / 1 день / 18 313 человек
======</t>
      </text>
    </comment>
    <comment authorId="0" ref="M11">
      <text>
        <t xml:space="preserve">OTS СПБ / 1 день / 18 313 человек
======</t>
      </text>
    </comment>
    <comment authorId="0" ref="M12">
      <text>
        <t xml:space="preserve">OTS СПБ / 1 день / 5 713 человек
======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M8">
      <text>
        <t xml:space="preserve">OTS Регионы / 1 день / 11 867 человек
======</t>
      </text>
    </comment>
    <comment authorId="0" ref="M9">
      <text>
        <t xml:space="preserve">OTS Регионы / 1 день / 9 157 человек
======</t>
      </text>
    </comment>
    <comment authorId="0" ref="M10">
      <text>
        <t xml:space="preserve">OTS Регионы / 1 день / 9 157 человек
======</t>
      </text>
    </comment>
    <comment authorId="0" ref="M11">
      <text>
        <t xml:space="preserve">OTS Регионы / 1 день / 9 157 человек
======</t>
      </text>
    </comment>
    <comment authorId="0" ref="M12">
      <text>
        <t xml:space="preserve">OTS Регионы / 1 день / 2 857 человек
======</t>
      </text>
    </comment>
  </commentList>
</comments>
</file>

<file path=xl/sharedStrings.xml><?xml version="1.0" encoding="utf-8"?>
<sst xmlns="http://schemas.openxmlformats.org/spreadsheetml/2006/main" count="149" uniqueCount="48">
  <si>
    <t>Бренд</t>
  </si>
  <si>
    <t xml:space="preserve">Название бренда </t>
  </si>
  <si>
    <r>
      <rPr>
        <rFont val="Arial"/>
        <b/>
        <color theme="1"/>
        <sz val="10.0"/>
      </rPr>
      <t xml:space="preserve">Даты размещения*
</t>
    </r>
    <r>
      <rPr>
        <rFont val="Arial"/>
        <b val="0"/>
        <i/>
        <color theme="1"/>
        <sz val="10.0"/>
      </rPr>
      <t>*производство и монтаж брендинга занимает 10 рабочих дней</t>
    </r>
  </si>
  <si>
    <t>00/00/2023</t>
  </si>
  <si>
    <t>Форматы размещения</t>
  </si>
  <si>
    <t>Фото галерея</t>
  </si>
  <si>
    <t>Ячейки с цветом можно править</t>
  </si>
  <si>
    <t xml:space="preserve">Калькулятор размещения </t>
  </si>
  <si>
    <t xml:space="preserve">Итого для клиента </t>
  </si>
  <si>
    <t>Данные по медиаметрии предоставлены партнером проекта компанией Яндекс / Подразделение Яндекс. GO</t>
  </si>
  <si>
    <t>Город</t>
  </si>
  <si>
    <t xml:space="preserve">Формат </t>
  </si>
  <si>
    <t>мин кол-во авто</t>
  </si>
  <si>
    <t xml:space="preserve">Период размещения, мес. </t>
  </si>
  <si>
    <t>Кол-во авто, шт.</t>
  </si>
  <si>
    <t>Стоимость производства за шт, руб.</t>
  </si>
  <si>
    <t xml:space="preserve">Стоимость аренды за шт/мес, руб. </t>
  </si>
  <si>
    <t xml:space="preserve">Итого производство за все авто, руб. </t>
  </si>
  <si>
    <t xml:space="preserve">Итого стоимость аренды без скидки шт/мес, руб. </t>
  </si>
  <si>
    <t>Общая стоимость за кампанию</t>
  </si>
  <si>
    <t>Средняя цена за 1 шт.  в месяц, руб</t>
  </si>
  <si>
    <t xml:space="preserve">OTS </t>
  </si>
  <si>
    <t>CPT</t>
  </si>
  <si>
    <t>GRP</t>
  </si>
  <si>
    <t>Охват</t>
  </si>
  <si>
    <t xml:space="preserve">Частота </t>
  </si>
  <si>
    <t>Москва</t>
  </si>
  <si>
    <t>Брендинг+статичный короб</t>
  </si>
  <si>
    <t>Брендинг (двери+заднее стекло)</t>
  </si>
  <si>
    <t>Статичный короб на крыше авто</t>
  </si>
  <si>
    <t>Заднее стекло+короб на крыше</t>
  </si>
  <si>
    <t>Заднее стекло</t>
  </si>
  <si>
    <t>Определения</t>
  </si>
  <si>
    <t>Opportunity To See, возможность увидеть) - количество контактов, полученных в ходе рекламной компании. 
OTS - это показатель эффективной аудитории. Он показывает число людей, которые имели возможность увидеть рекламу за определённое время.</t>
  </si>
  <si>
    <t xml:space="preserve">CPT (англ. Cost Per Thousand) - стоимость за 1000 контактов </t>
  </si>
  <si>
    <t xml:space="preserve">Gross Rating Point - маркетинговый показатель, отражающий масштаб рекламного воздействия. Считается методом суммирования рейтингов всей рекламной кампании по всем носителям. В расчет взято значение 13 000 000 населения г. Москвы в возрасте 18+ </t>
  </si>
  <si>
    <t>Охват - это количество уникальных пользователей, которые видели вашу рекламу</t>
  </si>
  <si>
    <t>Частота показа рекламы -  это среднее количество показов объявления одному уникальному пользователю за определенный период</t>
  </si>
  <si>
    <r>
      <rPr>
        <rFont val="Arial"/>
        <b/>
        <color theme="1"/>
        <sz val="10.0"/>
      </rPr>
      <t xml:space="preserve">Даты размещения*
</t>
    </r>
    <r>
      <rPr>
        <rFont val="Arial"/>
        <b val="0"/>
        <i/>
        <color theme="1"/>
        <sz val="10.0"/>
      </rPr>
      <t>*производство и монтаж брендинга занимает 10 рабочих дней</t>
    </r>
  </si>
  <si>
    <t>СПБ</t>
  </si>
  <si>
    <t xml:space="preserve">Gross Rating Point - маркетинговый показатель, отражающий масштаб рекламного воздействия. Считается методом суммирования рейтингов всей рекламной кампании по всем носителям. В расчет взято значение 5 300 000 населения г. Санкт - Петербурге в возрасте 18+ </t>
  </si>
  <si>
    <r>
      <rPr>
        <rFont val="Arial"/>
        <b/>
        <color theme="1"/>
        <sz val="10.0"/>
      </rPr>
      <t xml:space="preserve">Даты размещения*
</t>
    </r>
    <r>
      <rPr>
        <rFont val="Arial"/>
        <b val="0"/>
        <i/>
        <color theme="1"/>
        <sz val="10.0"/>
      </rPr>
      <t>*производство и монтаж брендинга занимает 10 рабочих дней</t>
    </r>
  </si>
  <si>
    <t>М1</t>
  </si>
  <si>
    <t xml:space="preserve">Gross Rating Point - маркетинговый показатель, отражающий масштаб рекламного воздействия. Считается методом суммирования рейтингов всей рекламной кампании по всем носителям. В расчет взято среднее значение 1 100 000 населения в городах миллиониках в возрасте 18+ </t>
  </si>
  <si>
    <t>Брендинг + статичный короб</t>
  </si>
  <si>
    <t>Статичный короб</t>
  </si>
  <si>
    <t>Заднее стекло + статичный короб</t>
  </si>
  <si>
    <t xml:space="preserve">Заднее стекло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</si>
</sst>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"/>
  </numFmts>
  <fonts count="18">
    <font>
      <sz val="10.0"/>
      <color rgb="FF000000"/>
      <name val="Arial"/>
      <scheme val="minor"/>
    </font>
    <font>
      <sz val="10.0"/>
      <color theme="1"/>
      <name val="Arial"/>
    </font>
    <font>
      <b/>
      <sz val="10.0"/>
      <color theme="1"/>
      <name val="Arial"/>
    </font>
    <font/>
    <font>
      <i/>
      <sz val="10.0"/>
      <color theme="1"/>
      <name val="Arial"/>
    </font>
    <font>
      <b/>
      <i/>
      <u/>
      <sz val="10.0"/>
      <color rgb="FF000000"/>
      <name val="Arial"/>
    </font>
    <font>
      <b/>
      <i/>
      <u/>
      <sz val="10.0"/>
      <color rgb="FF000000"/>
      <name val="Arial"/>
    </font>
    <font>
      <b/>
      <i/>
      <sz val="10.0"/>
      <color theme="1"/>
      <name val="Arial"/>
    </font>
    <font>
      <i/>
      <u/>
      <sz val="10.0"/>
      <color rgb="FF000000"/>
      <name val="Arial"/>
    </font>
    <font>
      <i/>
      <u/>
      <sz val="10.0"/>
      <color rgb="FF000000"/>
      <name val="Arial"/>
    </font>
    <font>
      <i/>
      <u/>
      <sz val="10.0"/>
      <color rgb="FF000000"/>
      <name val="Arial"/>
    </font>
    <font>
      <b/>
      <i/>
      <sz val="10.0"/>
      <color rgb="FF000000"/>
      <name val="Arial"/>
    </font>
    <font>
      <i/>
      <u/>
      <sz val="10.0"/>
      <color rgb="FF000000"/>
      <name val="Arial"/>
    </font>
    <font>
      <i/>
      <color theme="1"/>
      <name val="Arial"/>
    </font>
    <font>
      <i/>
      <u/>
      <sz val="10.0"/>
      <color rgb="FF000000"/>
      <name val="Arial"/>
    </font>
    <font>
      <i/>
      <u/>
      <sz val="10.0"/>
      <color rgb="FF000000"/>
      <name val="Arial"/>
    </font>
    <font>
      <sz val="10.0"/>
      <color rgb="FF000000"/>
      <name val="Arial"/>
    </font>
    <font>
      <b/>
      <sz val="12.0"/>
      <color rgb="FF000000"/>
      <name val="Arial"/>
    </font>
  </fonts>
  <fills count="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</fills>
  <borders count="69">
    <border/>
    <border>
      <left/>
      <top/>
    </border>
    <border>
      <lef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  <bottom/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</border>
    <border>
      <left/>
      <right/>
      <top/>
    </border>
    <border>
      <right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top/>
    </border>
    <border>
      <left style="medium">
        <color rgb="FF00000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dotted">
        <color rgb="FF000000"/>
      </right>
      <top style="medium">
        <color rgb="FF000000"/>
      </top>
    </border>
    <border>
      <left style="dotted">
        <color rgb="FF000000"/>
      </left>
      <right style="medium">
        <color rgb="FF000000"/>
      </right>
      <top style="medium">
        <color rgb="FF000000"/>
      </top>
    </border>
    <border>
      <right style="dotted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dotted">
        <color rgb="FF000000"/>
      </right>
      <bottom style="dotted">
        <color rgb="FF000000"/>
      </bottom>
    </border>
    <border>
      <left style="dotted">
        <color rgb="FF000000"/>
      </left>
      <right style="dotted">
        <color rgb="FF000000"/>
      </right>
      <bottom style="dotted">
        <color rgb="FF000000"/>
      </bottom>
    </border>
    <border>
      <left style="dotted">
        <color rgb="FF000000"/>
      </left>
      <right style="medium">
        <color rgb="FF000000"/>
      </right>
      <bottom style="dotted">
        <color rgb="FF000000"/>
      </bottom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</border>
    <border>
      <left style="dotted">
        <color rgb="FF000000"/>
      </left>
      <right style="medium">
        <color rgb="FF000000"/>
      </right>
      <top style="medium">
        <color rgb="FF000000"/>
      </top>
      <bottom style="dotted">
        <color rgb="FF000000"/>
      </bottom>
    </border>
    <border>
      <right style="dotted">
        <color rgb="FF000000"/>
      </right>
      <top style="medium">
        <color rgb="FF000000"/>
      </top>
      <bottom style="dotted">
        <color rgb="FF000000"/>
      </bottom>
    </border>
    <border>
      <right style="dotted">
        <color rgb="FF000000"/>
      </right>
      <bottom style="dotted">
        <color rgb="FF000000"/>
      </bottom>
    </border>
    <border>
      <left style="medium">
        <color rgb="FF000000"/>
      </left>
      <right style="medium">
        <color rgb="FF000000"/>
      </right>
      <bottom style="dotted">
        <color rgb="FF000000"/>
      </bottom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right style="dotted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medium">
        <color rgb="FF000000"/>
      </bottom>
    </border>
    <border>
      <right style="dotted">
        <color rgb="FF000000"/>
      </right>
      <top style="dotted">
        <color rgb="FF000000"/>
      </top>
      <bottom style="medium">
        <color rgb="FF000000"/>
      </bottom>
    </border>
    <border>
      <right style="dotted">
        <color rgb="FF000000"/>
      </right>
      <top style="dotted">
        <color rgb="FF000000"/>
      </top>
    </border>
    <border>
      <left style="dotted">
        <color rgb="FF000000"/>
      </left>
      <right style="dotted">
        <color rgb="FF000000"/>
      </right>
      <top style="dotted">
        <color rgb="FF000000"/>
      </top>
    </border>
    <border>
      <left style="medium">
        <color rgb="FF000000"/>
      </left>
      <right style="medium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bottom style="medium">
        <color rgb="FF000000"/>
      </bottom>
    </border>
    <border>
      <left/>
      <right/>
      <bottom/>
    </border>
    <border>
      <left/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/>
      <bottom/>
    </border>
    <border>
      <top/>
      <bottom/>
    </border>
    <border>
      <left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</border>
    <border>
      <top style="thin">
        <color rgb="FF000000"/>
      </top>
      <bottom style="dotted">
        <color rgb="FF000000"/>
      </bottom>
    </border>
    <border>
      <right style="thin">
        <color rgb="FF000000"/>
      </right>
      <top style="thin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right style="thin">
        <color rgb="FF000000"/>
      </right>
      <top style="dotted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top style="dotted">
        <color rgb="FF000000"/>
      </top>
      <bottom style="thin">
        <color rgb="FF000000"/>
      </bottom>
    </border>
    <border>
      <right style="thin">
        <color rgb="FF000000"/>
      </right>
      <top style="dotted">
        <color rgb="FF000000"/>
      </top>
      <bottom style="thin">
        <color rgb="FF000000"/>
      </bottom>
    </border>
    <border>
      <left style="dotted">
        <color rgb="FF000000"/>
      </left>
      <bottom style="dotted">
        <color rgb="FF000000"/>
      </bottom>
    </border>
    <border>
      <left style="dotted">
        <color rgb="FF000000"/>
      </left>
      <top style="dotted">
        <color rgb="FF000000"/>
      </top>
      <bottom style="dotted">
        <color rgb="FF000000"/>
      </bottom>
    </border>
    <border>
      <left style="dotted">
        <color rgb="FF000000"/>
      </left>
      <top style="dotted">
        <color rgb="FF000000"/>
      </top>
      <bottom style="medium">
        <color rgb="FF000000"/>
      </bottom>
    </border>
    <border>
      <right style="dotted">
        <color rgb="FF000000"/>
      </right>
      <top style="dotted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2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wrapText="1"/>
    </xf>
    <xf borderId="2" fillId="2" fontId="1" numFmtId="0" xfId="0" applyAlignment="1" applyBorder="1" applyFont="1">
      <alignment horizontal="center" shrinkToFit="0" wrapText="1"/>
    </xf>
    <xf borderId="3" fillId="2" fontId="2" numFmtId="0" xfId="0" applyAlignment="1" applyBorder="1" applyFont="1">
      <alignment horizontal="center" shrinkToFit="0" vertical="center" wrapText="1"/>
    </xf>
    <xf borderId="4" fillId="0" fontId="3" numFmtId="0" xfId="0" applyBorder="1" applyFont="1"/>
    <xf borderId="5" fillId="0" fontId="3" numFmtId="0" xfId="0" applyBorder="1" applyFont="1"/>
    <xf borderId="3" fillId="2" fontId="4" numFmtId="0" xfId="0" applyAlignment="1" applyBorder="1" applyFont="1">
      <alignment horizontal="center" shrinkToFit="0" wrapText="1"/>
    </xf>
    <xf borderId="6" fillId="2" fontId="1" numFmtId="0" xfId="0" applyAlignment="1" applyBorder="1" applyFont="1">
      <alignment horizontal="center" shrinkToFit="0" wrapText="1"/>
    </xf>
    <xf borderId="7" fillId="2" fontId="1" numFmtId="0" xfId="0" applyAlignment="1" applyBorder="1" applyFont="1">
      <alignment horizontal="center" shrinkToFit="0" wrapText="1"/>
    </xf>
    <xf borderId="8" fillId="2" fontId="4" numFmtId="0" xfId="0" applyAlignment="1" applyBorder="1" applyFont="1">
      <alignment horizontal="center" shrinkToFit="0" wrapText="1"/>
    </xf>
    <xf borderId="9" fillId="2" fontId="1" numFmtId="0" xfId="0" applyAlignment="1" applyBorder="1" applyFont="1">
      <alignment horizontal="center" shrinkToFit="0" wrapText="1"/>
    </xf>
    <xf borderId="10" fillId="2" fontId="1" numFmtId="0" xfId="0" applyAlignment="1" applyBorder="1" applyFont="1">
      <alignment horizontal="center" shrinkToFit="0" wrapText="1"/>
    </xf>
    <xf borderId="8" fillId="3" fontId="5" numFmtId="0" xfId="0" applyAlignment="1" applyBorder="1" applyFill="1" applyFont="1">
      <alignment horizontal="center" shrinkToFit="0" vertical="center" wrapText="1"/>
    </xf>
    <xf borderId="8" fillId="2" fontId="6" numFmtId="0" xfId="0" applyAlignment="1" applyBorder="1" applyFont="1">
      <alignment horizontal="center" shrinkToFit="0" vertical="center" wrapText="1"/>
    </xf>
    <xf borderId="11" fillId="2" fontId="1" numFmtId="0" xfId="0" applyAlignment="1" applyBorder="1" applyFont="1">
      <alignment horizontal="center" shrinkToFit="0" wrapText="1"/>
    </xf>
    <xf borderId="12" fillId="4" fontId="7" numFmtId="0" xfId="0" applyAlignment="1" applyBorder="1" applyFill="1" applyFont="1">
      <alignment horizontal="center" shrinkToFit="0" vertical="center" wrapText="1"/>
    </xf>
    <xf borderId="13" fillId="0" fontId="3" numFmtId="0" xfId="0" applyBorder="1" applyFont="1"/>
    <xf borderId="12" fillId="2" fontId="2" numFmtId="0" xfId="0" applyAlignment="1" applyBorder="1" applyFont="1">
      <alignment horizontal="center" shrinkToFit="0" vertical="center" wrapText="1"/>
    </xf>
    <xf borderId="14" fillId="0" fontId="3" numFmtId="0" xfId="0" applyBorder="1" applyFont="1"/>
    <xf borderId="15" fillId="2" fontId="2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7" fillId="0" fontId="3" numFmtId="0" xfId="0" applyBorder="1" applyFont="1"/>
    <xf borderId="12" fillId="3" fontId="2" numFmtId="0" xfId="0" applyAlignment="1" applyBorder="1" applyFont="1">
      <alignment horizontal="center" shrinkToFit="0" vertical="center" wrapText="1"/>
    </xf>
    <xf borderId="18" fillId="2" fontId="1" numFmtId="0" xfId="0" applyAlignment="1" applyBorder="1" applyFont="1">
      <alignment horizontal="center" shrinkToFit="0" wrapText="1"/>
    </xf>
    <xf borderId="19" fillId="2" fontId="2" numFmtId="0" xfId="0" applyAlignment="1" applyBorder="1" applyFont="1">
      <alignment horizontal="center" shrinkToFit="0" vertical="center" wrapText="1"/>
    </xf>
    <xf borderId="20" fillId="2" fontId="2" numFmtId="0" xfId="0" applyAlignment="1" applyBorder="1" applyFont="1">
      <alignment horizontal="center" shrinkToFit="0" vertical="center" wrapText="1"/>
    </xf>
    <xf borderId="21" fillId="2" fontId="2" numFmtId="0" xfId="0" applyAlignment="1" applyBorder="1" applyFont="1">
      <alignment horizontal="center" shrinkToFit="0" vertical="center" wrapText="1"/>
    </xf>
    <xf borderId="22" fillId="4" fontId="2" numFmtId="0" xfId="0" applyAlignment="1" applyBorder="1" applyFont="1">
      <alignment horizontal="center" shrinkToFit="0" vertical="center" wrapText="1"/>
    </xf>
    <xf borderId="23" fillId="4" fontId="2" numFmtId="0" xfId="0" applyAlignment="1" applyBorder="1" applyFont="1">
      <alignment horizontal="center" shrinkToFit="0" vertical="center" wrapText="1"/>
    </xf>
    <xf borderId="24" fillId="3" fontId="2" numFmtId="0" xfId="0" applyAlignment="1" applyBorder="1" applyFont="1">
      <alignment horizontal="center" shrinkToFit="0" vertical="center" wrapText="1"/>
    </xf>
    <xf borderId="23" fillId="3" fontId="2" numFmtId="0" xfId="0" applyAlignment="1" applyBorder="1" applyFont="1">
      <alignment horizontal="center" shrinkToFit="0" vertical="center" wrapText="1"/>
    </xf>
    <xf borderId="19" fillId="3" fontId="2" numFmtId="0" xfId="0" applyAlignment="1" applyBorder="1" applyFont="1">
      <alignment horizontal="center" shrinkToFit="0" vertical="center" wrapText="1"/>
    </xf>
    <xf borderId="20" fillId="3" fontId="2" numFmtId="0" xfId="0" applyAlignment="1" applyBorder="1" applyFont="1">
      <alignment horizontal="center" shrinkToFit="0" vertical="center" wrapText="1"/>
    </xf>
    <xf borderId="21" fillId="3" fontId="2" numFmtId="0" xfId="0" applyAlignment="1" applyBorder="1" applyFont="1">
      <alignment horizontal="center" shrinkToFit="0" vertical="center" wrapText="1"/>
    </xf>
    <xf borderId="25" fillId="2" fontId="2" numFmtId="0" xfId="0" applyAlignment="1" applyBorder="1" applyFont="1">
      <alignment horizontal="center" shrinkToFit="0" vertical="center" wrapText="1"/>
    </xf>
    <xf borderId="1" fillId="2" fontId="4" numFmtId="0" xfId="0" applyAlignment="1" applyBorder="1" applyFont="1">
      <alignment horizontal="center" shrinkToFit="0" wrapText="1"/>
    </xf>
    <xf borderId="26" fillId="3" fontId="4" numFmtId="0" xfId="0" applyAlignment="1" applyBorder="1" applyFont="1">
      <alignment horizontal="center" shrinkToFit="0" vertical="center" wrapText="1"/>
    </xf>
    <xf borderId="27" fillId="2" fontId="8" numFmtId="0" xfId="0" applyAlignment="1" applyBorder="1" applyFont="1">
      <alignment horizontal="center" shrinkToFit="0" vertical="center" wrapText="1"/>
    </xf>
    <xf borderId="28" fillId="2" fontId="4" numFmtId="0" xfId="0" applyAlignment="1" applyBorder="1" applyFont="1">
      <alignment horizontal="center" shrinkToFit="0" vertical="center" wrapText="1"/>
    </xf>
    <xf borderId="29" fillId="4" fontId="4" numFmtId="0" xfId="0" applyAlignment="1" applyBorder="1" applyFont="1">
      <alignment horizontal="center" shrinkToFit="0" vertical="center" wrapText="1"/>
    </xf>
    <xf borderId="30" fillId="4" fontId="4" numFmtId="0" xfId="0" applyAlignment="1" applyBorder="1" applyFont="1">
      <alignment horizontal="center" shrinkToFit="0" vertical="center" wrapText="1"/>
    </xf>
    <xf borderId="31" fillId="3" fontId="4" numFmtId="164" xfId="0" applyAlignment="1" applyBorder="1" applyFont="1" applyNumberFormat="1">
      <alignment horizontal="center" shrinkToFit="0" vertical="center" wrapText="1"/>
    </xf>
    <xf borderId="30" fillId="3" fontId="4" numFmtId="164" xfId="0" applyAlignment="1" applyBorder="1" applyFont="1" applyNumberFormat="1">
      <alignment horizontal="center" shrinkToFit="0" vertical="center" wrapText="1"/>
    </xf>
    <xf borderId="32" fillId="3" fontId="4" numFmtId="3" xfId="0" applyAlignment="1" applyBorder="1" applyFont="1" applyNumberFormat="1">
      <alignment horizontal="center" shrinkToFit="0" vertical="center" wrapText="1"/>
    </xf>
    <xf borderId="27" fillId="3" fontId="4" numFmtId="3" xfId="0" applyAlignment="1" applyBorder="1" applyFont="1" applyNumberFormat="1">
      <alignment horizontal="center" shrinkToFit="0" vertical="center" wrapText="1"/>
    </xf>
    <xf borderId="28" fillId="3" fontId="7" numFmtId="3" xfId="0" applyAlignment="1" applyBorder="1" applyFont="1" applyNumberFormat="1">
      <alignment horizontal="center" shrinkToFit="0" vertical="center" wrapText="1"/>
    </xf>
    <xf borderId="33" fillId="2" fontId="4" numFmtId="3" xfId="0" applyAlignment="1" applyBorder="1" applyFont="1" applyNumberFormat="1">
      <alignment horizontal="center" shrinkToFit="0" vertical="center" wrapText="1"/>
    </xf>
    <xf borderId="26" fillId="3" fontId="4" numFmtId="3" xfId="0" applyAlignment="1" applyBorder="1" applyFont="1" applyNumberFormat="1">
      <alignment horizontal="center" shrinkToFit="0" vertical="center" wrapText="1"/>
    </xf>
    <xf borderId="27" fillId="3" fontId="4" numFmtId="2" xfId="0" applyAlignment="1" applyBorder="1" applyFont="1" applyNumberFormat="1">
      <alignment horizontal="center" shrinkToFit="0" vertical="center" wrapText="1"/>
    </xf>
    <xf borderId="28" fillId="3" fontId="4" numFmtId="0" xfId="0" applyAlignment="1" applyBorder="1" applyFont="1">
      <alignment horizontal="center" shrinkToFit="0" vertical="center" wrapText="1"/>
    </xf>
    <xf borderId="18" fillId="2" fontId="4" numFmtId="0" xfId="0" applyAlignment="1" applyBorder="1" applyFont="1">
      <alignment horizontal="center" shrinkToFit="0" wrapText="1"/>
    </xf>
    <xf borderId="34" fillId="3" fontId="4" numFmtId="0" xfId="0" applyAlignment="1" applyBorder="1" applyFont="1">
      <alignment horizontal="center" shrinkToFit="0" vertical="center" wrapText="1"/>
    </xf>
    <xf borderId="35" fillId="2" fontId="9" numFmtId="0" xfId="0" applyAlignment="1" applyBorder="1" applyFont="1">
      <alignment horizontal="center" shrinkToFit="0" vertical="center" wrapText="1"/>
    </xf>
    <xf borderId="36" fillId="2" fontId="4" numFmtId="0" xfId="0" applyAlignment="1" applyBorder="1" applyFont="1">
      <alignment horizontal="center" shrinkToFit="0" vertical="center" wrapText="1"/>
    </xf>
    <xf borderId="34" fillId="4" fontId="4" numFmtId="0" xfId="0" applyAlignment="1" applyBorder="1" applyFont="1">
      <alignment horizontal="center" shrinkToFit="0" vertical="center" wrapText="1"/>
    </xf>
    <xf borderId="36" fillId="4" fontId="4" numFmtId="0" xfId="0" applyAlignment="1" applyBorder="1" applyFont="1">
      <alignment horizontal="center" shrinkToFit="0" vertical="center" wrapText="1"/>
    </xf>
    <xf borderId="37" fillId="3" fontId="4" numFmtId="164" xfId="0" applyAlignment="1" applyBorder="1" applyFont="1" applyNumberFormat="1">
      <alignment horizontal="center" shrinkToFit="0" vertical="center" wrapText="1"/>
    </xf>
    <xf borderId="36" fillId="3" fontId="4" numFmtId="164" xfId="0" applyAlignment="1" applyBorder="1" applyFont="1" applyNumberFormat="1">
      <alignment horizontal="center" shrinkToFit="0" vertical="center" wrapText="1"/>
    </xf>
    <xf borderId="37" fillId="3" fontId="4" numFmtId="3" xfId="0" applyAlignment="1" applyBorder="1" applyFont="1" applyNumberFormat="1">
      <alignment horizontal="center" shrinkToFit="0" vertical="center" wrapText="1"/>
    </xf>
    <xf borderId="35" fillId="3" fontId="4" numFmtId="3" xfId="0" applyAlignment="1" applyBorder="1" applyFont="1" applyNumberFormat="1">
      <alignment horizontal="center" shrinkToFit="0" vertical="center" wrapText="1"/>
    </xf>
    <xf borderId="36" fillId="3" fontId="7" numFmtId="3" xfId="0" applyAlignment="1" applyBorder="1" applyFont="1" applyNumberFormat="1">
      <alignment horizontal="center" shrinkToFit="0" vertical="center" wrapText="1"/>
    </xf>
    <xf borderId="38" fillId="2" fontId="4" numFmtId="3" xfId="0" applyAlignment="1" applyBorder="1" applyFont="1" applyNumberFormat="1">
      <alignment horizontal="center" shrinkToFit="0" vertical="center" wrapText="1"/>
    </xf>
    <xf borderId="34" fillId="3" fontId="4" numFmtId="3" xfId="0" applyAlignment="1" applyBorder="1" applyFont="1" applyNumberFormat="1">
      <alignment horizontal="center" shrinkToFit="0" vertical="center" wrapText="1"/>
    </xf>
    <xf borderId="35" fillId="3" fontId="4" numFmtId="2" xfId="0" applyAlignment="1" applyBorder="1" applyFont="1" applyNumberFormat="1">
      <alignment horizontal="center" shrinkToFit="0" vertical="center" wrapText="1"/>
    </xf>
    <xf borderId="36" fillId="3" fontId="4" numFmtId="0" xfId="0" applyAlignment="1" applyBorder="1" applyFont="1">
      <alignment horizontal="center" shrinkToFit="0" vertical="center" wrapText="1"/>
    </xf>
    <xf borderId="39" fillId="3" fontId="4" numFmtId="0" xfId="0" applyAlignment="1" applyBorder="1" applyFont="1">
      <alignment horizontal="center" shrinkToFit="0" vertical="center" wrapText="1"/>
    </xf>
    <xf borderId="40" fillId="2" fontId="10" numFmtId="0" xfId="0" applyAlignment="1" applyBorder="1" applyFont="1">
      <alignment horizontal="center" shrinkToFit="0" vertical="center" wrapText="1"/>
    </xf>
    <xf borderId="41" fillId="2" fontId="4" numFmtId="0" xfId="0" applyAlignment="1" applyBorder="1" applyFont="1">
      <alignment horizontal="center" shrinkToFit="0" vertical="center" wrapText="1"/>
    </xf>
    <xf borderId="39" fillId="4" fontId="4" numFmtId="0" xfId="0" applyAlignment="1" applyBorder="1" applyFont="1">
      <alignment horizontal="center" shrinkToFit="0" vertical="center" wrapText="1"/>
    </xf>
    <xf borderId="41" fillId="4" fontId="4" numFmtId="0" xfId="0" applyAlignment="1" applyBorder="1" applyFont="1">
      <alignment horizontal="center" shrinkToFit="0" vertical="center" wrapText="1"/>
    </xf>
    <xf borderId="42" fillId="3" fontId="4" numFmtId="164" xfId="0" applyAlignment="1" applyBorder="1" applyFont="1" applyNumberFormat="1">
      <alignment horizontal="center" shrinkToFit="0" vertical="center" wrapText="1"/>
    </xf>
    <xf borderId="41" fillId="3" fontId="4" numFmtId="164" xfId="0" applyAlignment="1" applyBorder="1" applyFont="1" applyNumberFormat="1">
      <alignment horizontal="center" shrinkToFit="0" vertical="center" wrapText="1"/>
    </xf>
    <xf borderId="43" fillId="3" fontId="4" numFmtId="3" xfId="0" applyAlignment="1" applyBorder="1" applyFont="1" applyNumberFormat="1">
      <alignment horizontal="center" shrinkToFit="0" vertical="center" wrapText="1"/>
    </xf>
    <xf borderId="44" fillId="3" fontId="4" numFmtId="3" xfId="0" applyAlignment="1" applyBorder="1" applyFont="1" applyNumberFormat="1">
      <alignment horizontal="center" shrinkToFit="0" vertical="center" wrapText="1"/>
    </xf>
    <xf borderId="45" fillId="2" fontId="4" numFmtId="3" xfId="0" applyAlignment="1" applyBorder="1" applyFont="1" applyNumberFormat="1">
      <alignment horizontal="center" shrinkToFit="0" vertical="center" wrapText="1"/>
    </xf>
    <xf borderId="39" fillId="3" fontId="4" numFmtId="3" xfId="0" applyAlignment="1" applyBorder="1" applyFont="1" applyNumberFormat="1">
      <alignment horizontal="center" shrinkToFit="0" vertical="center" wrapText="1"/>
    </xf>
    <xf borderId="46" fillId="3" fontId="4" numFmtId="2" xfId="0" applyAlignment="1" applyBorder="1" applyFont="1" applyNumberFormat="1">
      <alignment horizontal="center" shrinkToFit="0" vertical="center" wrapText="1"/>
    </xf>
    <xf borderId="40" fillId="3" fontId="4" numFmtId="2" xfId="0" applyAlignment="1" applyBorder="1" applyFont="1" applyNumberFormat="1">
      <alignment horizontal="center" shrinkToFit="0" vertical="center" wrapText="1"/>
    </xf>
    <xf borderId="41" fillId="3" fontId="4" numFmtId="0" xfId="0" applyAlignment="1" applyBorder="1" applyFont="1">
      <alignment horizontal="center" shrinkToFit="0" vertical="center" wrapText="1"/>
    </xf>
    <xf borderId="47" fillId="2" fontId="4" numFmtId="0" xfId="0" applyAlignment="1" applyBorder="1" applyFont="1">
      <alignment horizontal="center" shrinkToFit="0" wrapText="1"/>
    </xf>
    <xf borderId="48" fillId="2" fontId="4" numFmtId="0" xfId="0" applyAlignment="1" applyBorder="1" applyFont="1">
      <alignment horizontal="center" shrinkToFit="0" wrapText="1"/>
    </xf>
    <xf borderId="49" fillId="2" fontId="7" numFmtId="0" xfId="0" applyAlignment="1" applyBorder="1" applyFont="1">
      <alignment horizontal="center" shrinkToFit="0" wrapText="1"/>
    </xf>
    <xf borderId="50" fillId="2" fontId="4" numFmtId="0" xfId="0" applyAlignment="1" applyBorder="1" applyFont="1">
      <alignment horizontal="center" shrinkToFit="0" wrapText="1"/>
    </xf>
    <xf borderId="19" fillId="2" fontId="11" numFmtId="3" xfId="0" applyAlignment="1" applyBorder="1" applyFont="1" applyNumberFormat="1">
      <alignment horizontal="center" shrinkToFit="0" wrapText="1"/>
    </xf>
    <xf borderId="20" fillId="2" fontId="11" numFmtId="3" xfId="0" applyAlignment="1" applyBorder="1" applyFont="1" applyNumberFormat="1">
      <alignment horizontal="center" shrinkToFit="0" wrapText="1"/>
    </xf>
    <xf borderId="21" fillId="2" fontId="11" numFmtId="3" xfId="0" applyAlignment="1" applyBorder="1" applyFont="1" applyNumberFormat="1">
      <alignment horizontal="center" shrinkToFit="0" wrapText="1"/>
    </xf>
    <xf borderId="50" fillId="2" fontId="4" numFmtId="3" xfId="0" applyAlignment="1" applyBorder="1" applyFont="1" applyNumberFormat="1">
      <alignment horizontal="center" shrinkToFit="0" wrapText="1"/>
    </xf>
    <xf borderId="51" fillId="0" fontId="3" numFmtId="0" xfId="0" applyBorder="1" applyFont="1"/>
    <xf borderId="47" fillId="2" fontId="1" numFmtId="0" xfId="0" applyAlignment="1" applyBorder="1" applyFont="1">
      <alignment horizontal="center" shrinkToFit="0" wrapText="1"/>
    </xf>
    <xf borderId="1" fillId="2" fontId="2" numFmtId="0" xfId="0" applyAlignment="1" applyBorder="1" applyFont="1">
      <alignment horizontal="center" shrinkToFit="0" wrapText="1"/>
    </xf>
    <xf borderId="52" fillId="2" fontId="1" numFmtId="0" xfId="0" applyAlignment="1" applyBorder="1" applyFont="1">
      <alignment horizontal="center" shrinkToFit="0" wrapText="1"/>
    </xf>
    <xf borderId="10" fillId="2" fontId="2" numFmtId="0" xfId="0" applyAlignment="1" applyBorder="1" applyFont="1">
      <alignment horizontal="center" shrinkToFit="0" wrapText="1"/>
    </xf>
    <xf borderId="53" fillId="2" fontId="4" numFmtId="0" xfId="0" applyAlignment="1" applyBorder="1" applyFont="1">
      <alignment horizontal="center" shrinkToFit="0" wrapText="1"/>
    </xf>
    <xf borderId="54" fillId="2" fontId="4" numFmtId="0" xfId="0" applyAlignment="1" applyBorder="1" applyFont="1">
      <alignment horizontal="left" shrinkToFit="0" vertical="center" wrapText="1"/>
    </xf>
    <xf borderId="54" fillId="0" fontId="3" numFmtId="0" xfId="0" applyBorder="1" applyFont="1"/>
    <xf borderId="55" fillId="0" fontId="3" numFmtId="0" xfId="0" applyBorder="1" applyFont="1"/>
    <xf borderId="56" fillId="2" fontId="4" numFmtId="0" xfId="0" applyAlignment="1" applyBorder="1" applyFont="1">
      <alignment horizontal="center" shrinkToFit="0" vertical="center" wrapText="1"/>
    </xf>
    <xf borderId="57" fillId="2" fontId="4" numFmtId="0" xfId="0" applyAlignment="1" applyBorder="1" applyFont="1">
      <alignment horizontal="left" shrinkToFit="0" vertical="center" wrapText="1"/>
    </xf>
    <xf borderId="57" fillId="0" fontId="3" numFmtId="0" xfId="0" applyBorder="1" applyFont="1"/>
    <xf borderId="58" fillId="0" fontId="3" numFmtId="0" xfId="0" applyBorder="1" applyFont="1"/>
    <xf borderId="57" fillId="2" fontId="4" numFmtId="0" xfId="0" applyAlignment="1" applyBorder="1" applyFont="1">
      <alignment horizontal="left" shrinkToFit="0" wrapText="1"/>
    </xf>
    <xf borderId="59" fillId="2" fontId="4" numFmtId="0" xfId="0" applyAlignment="1" applyBorder="1" applyFont="1">
      <alignment horizontal="center" shrinkToFit="0" vertical="center" wrapText="1"/>
    </xf>
    <xf borderId="60" fillId="2" fontId="4" numFmtId="0" xfId="0" applyAlignment="1" applyBorder="1" applyFont="1">
      <alignment horizontal="left" shrinkToFit="0" wrapText="1"/>
    </xf>
    <xf borderId="60" fillId="0" fontId="3" numFmtId="0" xfId="0" applyBorder="1" applyFont="1"/>
    <xf borderId="61" fillId="0" fontId="3" numFmtId="0" xfId="0" applyBorder="1" applyFont="1"/>
    <xf borderId="62" fillId="2" fontId="12" numFmtId="0" xfId="0" applyAlignment="1" applyBorder="1" applyFont="1">
      <alignment horizontal="center" shrinkToFit="0" vertical="center" wrapText="1"/>
    </xf>
    <xf borderId="27" fillId="3" fontId="13" numFmtId="0" xfId="0" applyAlignment="1" applyBorder="1" applyFont="1">
      <alignment horizontal="center" shrinkToFit="0" vertical="center" wrapText="1"/>
    </xf>
    <xf borderId="31" fillId="4" fontId="4" numFmtId="0" xfId="0" applyAlignment="1" applyBorder="1" applyFont="1">
      <alignment horizontal="center" shrinkToFit="0" vertical="center" wrapText="1"/>
    </xf>
    <xf borderId="63" fillId="2" fontId="14" numFmtId="0" xfId="0" applyAlignment="1" applyBorder="1" applyFont="1">
      <alignment horizontal="center" shrinkToFit="0" vertical="center" wrapText="1"/>
    </xf>
    <xf borderId="35" fillId="3" fontId="13" numFmtId="0" xfId="0" applyAlignment="1" applyBorder="1" applyFont="1">
      <alignment horizontal="center" shrinkToFit="0" vertical="center" wrapText="1"/>
    </xf>
    <xf borderId="37" fillId="4" fontId="4" numFmtId="0" xfId="0" applyAlignment="1" applyBorder="1" applyFont="1">
      <alignment horizontal="center" shrinkToFit="0" vertical="center" wrapText="1"/>
    </xf>
    <xf borderId="64" fillId="2" fontId="15" numFmtId="0" xfId="0" applyAlignment="1" applyBorder="1" applyFont="1">
      <alignment horizontal="center" shrinkToFit="0" vertical="center" wrapText="1"/>
    </xf>
    <xf borderId="40" fillId="3" fontId="13" numFmtId="0" xfId="0" applyAlignment="1" applyBorder="1" applyFont="1">
      <alignment horizontal="center" shrinkToFit="0" vertical="center" wrapText="1"/>
    </xf>
    <xf borderId="42" fillId="4" fontId="4" numFmtId="0" xfId="0" applyAlignment="1" applyBorder="1" applyFont="1">
      <alignment horizontal="center" shrinkToFit="0" vertical="center" wrapText="1"/>
    </xf>
    <xf borderId="65" fillId="3" fontId="4" numFmtId="3" xfId="0" applyAlignment="1" applyBorder="1" applyFont="1" applyNumberFormat="1">
      <alignment horizontal="center" shrinkToFit="0" vertical="center" wrapText="1"/>
    </xf>
    <xf borderId="66" fillId="2" fontId="11" numFmtId="3" xfId="0" applyAlignment="1" applyBorder="1" applyFont="1" applyNumberFormat="1">
      <alignment horizontal="center" shrinkToFit="0" wrapText="1"/>
    </xf>
    <xf borderId="67" fillId="2" fontId="11" numFmtId="3" xfId="0" applyAlignment="1" applyBorder="1" applyFont="1" applyNumberFormat="1">
      <alignment horizontal="center" shrinkToFit="0" wrapText="1"/>
    </xf>
    <xf borderId="68" fillId="2" fontId="11" numFmtId="3" xfId="0" applyAlignment="1" applyBorder="1" applyFont="1" applyNumberFormat="1">
      <alignment horizontal="center" shrinkToFit="0" wrapText="1"/>
    </xf>
    <xf borderId="30" fillId="2" fontId="4" numFmtId="164" xfId="0" applyAlignment="1" applyBorder="1" applyFont="1" applyNumberFormat="1">
      <alignment horizontal="center" shrinkToFit="0" vertical="center" wrapText="1"/>
    </xf>
    <xf borderId="36" fillId="2" fontId="4" numFmtId="164" xfId="0" applyAlignment="1" applyBorder="1" applyFont="1" applyNumberFormat="1">
      <alignment horizontal="center" shrinkToFit="0" vertical="center" wrapText="1"/>
    </xf>
    <xf borderId="41" fillId="2" fontId="4" numFmtId="164" xfId="0" applyAlignment="1" applyBorder="1" applyFont="1" applyNumberFormat="1">
      <alignment horizontal="center" shrinkToFit="0" vertical="center" wrapText="1"/>
    </xf>
    <xf borderId="7" fillId="2" fontId="16" numFmtId="0" xfId="0" applyBorder="1" applyFont="1"/>
    <xf borderId="3" fillId="2" fontId="17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142875</xdr:colOff>
      <xdr:row>2</xdr:row>
      <xdr:rowOff>76200</xdr:rowOff>
    </xdr:from>
    <xdr:ext cx="4819650" cy="3362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</xdr:row>
      <xdr:rowOff>76200</xdr:rowOff>
    </xdr:from>
    <xdr:ext cx="4695825" cy="34099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38100</xdr:rowOff>
    </xdr:from>
    <xdr:ext cx="5000625" cy="3571875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133350</xdr:rowOff>
    </xdr:from>
    <xdr:ext cx="5010150" cy="372427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</xdr:colOff>
      <xdr:row>27</xdr:row>
      <xdr:rowOff>57150</xdr:rowOff>
    </xdr:from>
    <xdr:ext cx="4810125" cy="3514725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s://drive.google.com/drive/folders/149dcUlm5SKjircR53A6AjMJKxZci4js0?usp=sharing" TargetMode="External"/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https://drive.google.com/drive/folders/149dcUlm5SKjircR53A6AjMJKxZci4js0?usp=sharing" TargetMode="External"/><Relationship Id="rId3" Type="http://schemas.openxmlformats.org/officeDocument/2006/relationships/drawing" Target="../drawings/drawing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s://drive.google.com/drive/folders/149dcUlm5SKjircR53A6AjMJKxZci4js0?usp=sharing" TargetMode="External"/><Relationship Id="rId3" Type="http://schemas.openxmlformats.org/officeDocument/2006/relationships/drawing" Target="../drawings/drawing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3.38"/>
    <col customWidth="1" min="3" max="3" width="29.38"/>
    <col customWidth="1" min="4" max="4" width="16.63"/>
    <col customWidth="1" min="5" max="5" width="13.63"/>
    <col customWidth="1" min="6" max="6" width="17.0"/>
    <col customWidth="1" min="7" max="7" width="14.0"/>
    <col customWidth="1" min="8" max="8" width="15.0"/>
    <col customWidth="1" min="9" max="9" width="14.0"/>
    <col customWidth="1" min="10" max="10" width="12.5"/>
    <col customWidth="1" min="11" max="11" width="15.63"/>
    <col customWidth="1" min="12" max="13" width="11.13"/>
    <col customWidth="1" min="14" max="14" width="8.75"/>
    <col customWidth="1" min="15" max="15" width="8.5"/>
    <col customWidth="1" min="16" max="16" width="7.63"/>
    <col customWidth="1" min="17" max="17" width="12.5"/>
    <col customWidth="1" min="18" max="18" width="8.13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ht="23.25" customHeight="1">
      <c r="A2" s="2"/>
      <c r="B2" s="2"/>
      <c r="C2" s="3" t="s">
        <v>0</v>
      </c>
      <c r="D2" s="4"/>
      <c r="E2" s="5"/>
      <c r="F2" s="6" t="s">
        <v>1</v>
      </c>
      <c r="G2" s="5"/>
      <c r="H2" s="7"/>
      <c r="I2" s="8"/>
      <c r="J2" s="8"/>
      <c r="K2" s="8"/>
      <c r="L2" s="8"/>
      <c r="M2" s="8"/>
      <c r="N2" s="8"/>
      <c r="O2" s="8"/>
      <c r="P2" s="8"/>
      <c r="Q2" s="8"/>
      <c r="R2" s="1"/>
    </row>
    <row r="3" ht="31.5" customHeight="1">
      <c r="A3" s="2"/>
      <c r="B3" s="2"/>
      <c r="C3" s="3" t="s">
        <v>2</v>
      </c>
      <c r="D3" s="4"/>
      <c r="E3" s="5"/>
      <c r="F3" s="9" t="s">
        <v>3</v>
      </c>
      <c r="G3" s="9" t="s">
        <v>3</v>
      </c>
      <c r="H3" s="10"/>
      <c r="I3" s="8"/>
      <c r="J3" s="11"/>
      <c r="K3" s="8"/>
      <c r="L3" s="8"/>
      <c r="M3" s="8"/>
      <c r="N3" s="8"/>
      <c r="O3" s="8"/>
      <c r="P3" s="8"/>
      <c r="Q3" s="8"/>
      <c r="R3" s="1"/>
    </row>
    <row r="4" ht="41.25" customHeight="1">
      <c r="A4" s="10"/>
      <c r="B4" s="10"/>
      <c r="C4" s="10"/>
      <c r="D4" s="10"/>
      <c r="E4" s="10"/>
      <c r="F4" s="12" t="s">
        <v>4</v>
      </c>
      <c r="G4" s="13" t="s">
        <v>5</v>
      </c>
      <c r="H4" s="10"/>
      <c r="I4" s="11"/>
      <c r="J4" s="11"/>
      <c r="K4" s="11"/>
      <c r="L4" s="11"/>
      <c r="M4" s="11"/>
      <c r="N4" s="11"/>
      <c r="O4" s="11"/>
      <c r="P4" s="11"/>
      <c r="Q4" s="11"/>
      <c r="R4" s="1"/>
    </row>
    <row r="5" ht="19.5" customHeight="1">
      <c r="A5" s="10"/>
      <c r="B5" s="10"/>
      <c r="C5" s="10"/>
      <c r="D5" s="10"/>
      <c r="E5" s="10"/>
      <c r="F5" s="14"/>
      <c r="G5" s="14"/>
      <c r="H5" s="10"/>
      <c r="I5" s="11"/>
      <c r="J5" s="11"/>
      <c r="K5" s="11"/>
      <c r="L5" s="11"/>
      <c r="M5" s="11"/>
      <c r="N5" s="11"/>
      <c r="O5" s="11"/>
      <c r="P5" s="11"/>
      <c r="Q5" s="11"/>
      <c r="R5" s="1"/>
    </row>
    <row r="6" ht="41.25" customHeight="1">
      <c r="A6" s="1"/>
      <c r="B6" s="1"/>
      <c r="C6" s="15" t="s">
        <v>6</v>
      </c>
      <c r="D6" s="16"/>
      <c r="E6" s="17" t="s">
        <v>7</v>
      </c>
      <c r="F6" s="16"/>
      <c r="G6" s="16"/>
      <c r="H6" s="18"/>
      <c r="I6" s="19" t="s">
        <v>8</v>
      </c>
      <c r="J6" s="20"/>
      <c r="K6" s="20"/>
      <c r="L6" s="21"/>
      <c r="M6" s="22" t="s">
        <v>9</v>
      </c>
      <c r="N6" s="16"/>
      <c r="O6" s="16"/>
      <c r="P6" s="16"/>
      <c r="Q6" s="18"/>
      <c r="R6" s="23"/>
    </row>
    <row r="7" ht="51.75" customHeight="1">
      <c r="A7" s="1"/>
      <c r="B7" s="24" t="s">
        <v>10</v>
      </c>
      <c r="C7" s="25" t="s">
        <v>11</v>
      </c>
      <c r="D7" s="26" t="s">
        <v>12</v>
      </c>
      <c r="E7" s="27" t="s">
        <v>13</v>
      </c>
      <c r="F7" s="28" t="s">
        <v>14</v>
      </c>
      <c r="G7" s="29" t="s">
        <v>15</v>
      </c>
      <c r="H7" s="30" t="s">
        <v>16</v>
      </c>
      <c r="I7" s="31" t="s">
        <v>17</v>
      </c>
      <c r="J7" s="32" t="s">
        <v>18</v>
      </c>
      <c r="K7" s="33" t="s">
        <v>19</v>
      </c>
      <c r="L7" s="34" t="s">
        <v>20</v>
      </c>
      <c r="M7" s="31" t="s">
        <v>21</v>
      </c>
      <c r="N7" s="32" t="s">
        <v>22</v>
      </c>
      <c r="O7" s="32" t="s">
        <v>23</v>
      </c>
      <c r="P7" s="32" t="s">
        <v>24</v>
      </c>
      <c r="Q7" s="33" t="s">
        <v>25</v>
      </c>
      <c r="R7" s="23"/>
    </row>
    <row r="8" ht="37.5" customHeight="1">
      <c r="A8" s="35"/>
      <c r="B8" s="36" t="s">
        <v>26</v>
      </c>
      <c r="C8" s="37" t="s">
        <v>27</v>
      </c>
      <c r="D8" s="38">
        <v>50.0</v>
      </c>
      <c r="E8" s="39">
        <v>1.0</v>
      </c>
      <c r="F8" s="40">
        <v>50.0</v>
      </c>
      <c r="G8" s="41">
        <v>14000.0</v>
      </c>
      <c r="H8" s="42">
        <v>25000.0</v>
      </c>
      <c r="I8" s="43">
        <f t="shared" ref="I8:I12" si="1">G8*F8</f>
        <v>700000</v>
      </c>
      <c r="J8" s="44">
        <f t="shared" ref="J8:J12" si="2">E8*F8*H8</f>
        <v>1250000</v>
      </c>
      <c r="K8" s="45">
        <f t="shared" ref="K8:K12" si="3">I8+J8</f>
        <v>1950000</v>
      </c>
      <c r="L8" s="46">
        <f t="shared" ref="L8:L12" si="4">K8/F8/E8</f>
        <v>39000</v>
      </c>
      <c r="M8" s="47">
        <f>39523*F8*(30*E8)</f>
        <v>59284500</v>
      </c>
      <c r="N8" s="48">
        <f t="shared" ref="N8:N12" si="5">J8/M8*1000</f>
        <v>21.08476921</v>
      </c>
      <c r="O8" s="48">
        <f t="shared" ref="O8:O12" si="6">M8/13000000*100</f>
        <v>456.0346154</v>
      </c>
      <c r="P8" s="48">
        <f t="shared" ref="P8:P12" si="7">O8/Q8</f>
        <v>22.80173077</v>
      </c>
      <c r="Q8" s="49">
        <v>20.0</v>
      </c>
      <c r="R8" s="50"/>
    </row>
    <row r="9" ht="37.5" customHeight="1">
      <c r="A9" s="35"/>
      <c r="B9" s="51" t="s">
        <v>26</v>
      </c>
      <c r="C9" s="52" t="s">
        <v>28</v>
      </c>
      <c r="D9" s="53">
        <v>50.0</v>
      </c>
      <c r="E9" s="54">
        <v>1.0</v>
      </c>
      <c r="F9" s="55">
        <v>50.0</v>
      </c>
      <c r="G9" s="56">
        <v>13000.0</v>
      </c>
      <c r="H9" s="57">
        <v>18000.0</v>
      </c>
      <c r="I9" s="58">
        <f t="shared" si="1"/>
        <v>650000</v>
      </c>
      <c r="J9" s="59">
        <f t="shared" si="2"/>
        <v>900000</v>
      </c>
      <c r="K9" s="60">
        <f t="shared" si="3"/>
        <v>1550000</v>
      </c>
      <c r="L9" s="61">
        <f t="shared" si="4"/>
        <v>31000</v>
      </c>
      <c r="M9" s="62">
        <f t="shared" ref="M9:M11" si="8">30523*F9*(30*E9)</f>
        <v>45784500</v>
      </c>
      <c r="N9" s="48">
        <f t="shared" si="5"/>
        <v>19.6573076</v>
      </c>
      <c r="O9" s="63">
        <f t="shared" si="6"/>
        <v>352.1884615</v>
      </c>
      <c r="P9" s="63">
        <f t="shared" si="7"/>
        <v>17.60942308</v>
      </c>
      <c r="Q9" s="64">
        <v>20.0</v>
      </c>
      <c r="R9" s="50"/>
    </row>
    <row r="10" ht="37.5" customHeight="1">
      <c r="A10" s="35"/>
      <c r="B10" s="51" t="s">
        <v>26</v>
      </c>
      <c r="C10" s="52" t="s">
        <v>29</v>
      </c>
      <c r="D10" s="53">
        <v>100.0</v>
      </c>
      <c r="E10" s="54">
        <v>1.0</v>
      </c>
      <c r="F10" s="55">
        <v>100.0</v>
      </c>
      <c r="G10" s="56">
        <v>3000.0</v>
      </c>
      <c r="H10" s="57">
        <v>10000.0</v>
      </c>
      <c r="I10" s="58">
        <f t="shared" si="1"/>
        <v>300000</v>
      </c>
      <c r="J10" s="59">
        <f t="shared" si="2"/>
        <v>1000000</v>
      </c>
      <c r="K10" s="60">
        <f t="shared" si="3"/>
        <v>1300000</v>
      </c>
      <c r="L10" s="61">
        <f t="shared" si="4"/>
        <v>13000</v>
      </c>
      <c r="M10" s="62">
        <f t="shared" si="8"/>
        <v>91569000</v>
      </c>
      <c r="N10" s="48">
        <f t="shared" si="5"/>
        <v>10.92072645</v>
      </c>
      <c r="O10" s="63">
        <f t="shared" si="6"/>
        <v>704.3769231</v>
      </c>
      <c r="P10" s="63">
        <f t="shared" si="7"/>
        <v>35.21884615</v>
      </c>
      <c r="Q10" s="64">
        <v>20.0</v>
      </c>
      <c r="R10" s="50"/>
    </row>
    <row r="11" ht="37.5" customHeight="1">
      <c r="A11" s="35"/>
      <c r="B11" s="51" t="s">
        <v>26</v>
      </c>
      <c r="C11" s="52" t="s">
        <v>30</v>
      </c>
      <c r="D11" s="53">
        <v>70.0</v>
      </c>
      <c r="E11" s="54">
        <v>1.0</v>
      </c>
      <c r="F11" s="55">
        <v>70.0</v>
      </c>
      <c r="G11" s="56">
        <v>6000.0</v>
      </c>
      <c r="H11" s="57">
        <v>15000.0</v>
      </c>
      <c r="I11" s="58">
        <f t="shared" si="1"/>
        <v>420000</v>
      </c>
      <c r="J11" s="59">
        <f t="shared" si="2"/>
        <v>1050000</v>
      </c>
      <c r="K11" s="60">
        <f t="shared" si="3"/>
        <v>1470000</v>
      </c>
      <c r="L11" s="61">
        <f t="shared" si="4"/>
        <v>21000</v>
      </c>
      <c r="M11" s="62">
        <f t="shared" si="8"/>
        <v>64098300</v>
      </c>
      <c r="N11" s="48">
        <f t="shared" si="5"/>
        <v>16.38108967</v>
      </c>
      <c r="O11" s="63">
        <f t="shared" si="6"/>
        <v>493.0638462</v>
      </c>
      <c r="P11" s="63">
        <f t="shared" si="7"/>
        <v>24.65319231</v>
      </c>
      <c r="Q11" s="64">
        <v>20.0</v>
      </c>
      <c r="R11" s="50"/>
    </row>
    <row r="12" ht="37.5" customHeight="1">
      <c r="A12" s="35"/>
      <c r="B12" s="65" t="s">
        <v>26</v>
      </c>
      <c r="C12" s="66" t="s">
        <v>31</v>
      </c>
      <c r="D12" s="67">
        <v>100.0</v>
      </c>
      <c r="E12" s="68">
        <v>1.0</v>
      </c>
      <c r="F12" s="69">
        <v>100.0</v>
      </c>
      <c r="G12" s="70">
        <v>5000.0</v>
      </c>
      <c r="H12" s="71">
        <v>8000.0</v>
      </c>
      <c r="I12" s="72">
        <f t="shared" si="1"/>
        <v>500000</v>
      </c>
      <c r="J12" s="73">
        <f t="shared" si="2"/>
        <v>800000</v>
      </c>
      <c r="K12" s="60">
        <f t="shared" si="3"/>
        <v>1300000</v>
      </c>
      <c r="L12" s="74">
        <f t="shared" si="4"/>
        <v>13000</v>
      </c>
      <c r="M12" s="75">
        <f>9523*F12*(30*E12)</f>
        <v>28569000</v>
      </c>
      <c r="N12" s="76">
        <f t="shared" si="5"/>
        <v>28.0023802</v>
      </c>
      <c r="O12" s="77">
        <f t="shared" si="6"/>
        <v>219.7615385</v>
      </c>
      <c r="P12" s="77">
        <f t="shared" si="7"/>
        <v>10.98807692</v>
      </c>
      <c r="Q12" s="78">
        <v>20.0</v>
      </c>
      <c r="R12" s="50"/>
    </row>
    <row r="13" ht="15.75" customHeight="1">
      <c r="A13" s="1"/>
      <c r="B13" s="79"/>
      <c r="C13" s="79"/>
      <c r="D13" s="79"/>
      <c r="E13" s="80"/>
      <c r="F13" s="81">
        <f>SUM(F8:F12)</f>
        <v>370</v>
      </c>
      <c r="G13" s="82"/>
      <c r="H13" s="79"/>
      <c r="I13" s="83">
        <f t="shared" ref="I13:K13" si="9">SUM(I8:I12)</f>
        <v>2570000</v>
      </c>
      <c r="J13" s="84">
        <f t="shared" si="9"/>
        <v>5000000</v>
      </c>
      <c r="K13" s="85">
        <f t="shared" si="9"/>
        <v>7570000</v>
      </c>
      <c r="L13" s="86"/>
      <c r="M13" s="79"/>
      <c r="N13" s="79"/>
      <c r="O13" s="79"/>
      <c r="P13" s="79"/>
      <c r="Q13" s="79"/>
      <c r="R13" s="1"/>
    </row>
    <row r="14" ht="15.75" customHeight="1">
      <c r="A14" s="1"/>
      <c r="B14" s="2"/>
      <c r="C14" s="87"/>
      <c r="D14" s="87"/>
      <c r="E14" s="87"/>
      <c r="F14" s="87"/>
      <c r="G14" s="87"/>
      <c r="H14" s="8"/>
      <c r="I14" s="88"/>
      <c r="J14" s="88"/>
      <c r="K14" s="88"/>
      <c r="L14" s="8"/>
      <c r="M14" s="8"/>
      <c r="N14" s="8"/>
      <c r="O14" s="8"/>
      <c r="P14" s="8"/>
      <c r="Q14" s="8"/>
      <c r="R14" s="1"/>
    </row>
    <row r="15" ht="15.75" customHeight="1">
      <c r="A15" s="1"/>
      <c r="B15" s="89"/>
      <c r="C15" s="90"/>
      <c r="D15" s="90"/>
      <c r="E15" s="90"/>
      <c r="F15" s="1"/>
      <c r="G15" s="1"/>
      <c r="H15" s="8"/>
      <c r="I15" s="88"/>
      <c r="J15" s="88"/>
      <c r="K15" s="88"/>
      <c r="L15" s="8"/>
      <c r="M15" s="8"/>
      <c r="N15" s="8"/>
      <c r="O15" s="8"/>
      <c r="P15" s="8"/>
      <c r="Q15" s="8"/>
      <c r="R15" s="1"/>
    </row>
    <row r="16" ht="15.75" customHeight="1">
      <c r="A16" s="1"/>
      <c r="B16" s="91" t="s">
        <v>32</v>
      </c>
      <c r="C16" s="11"/>
      <c r="D16" s="11"/>
      <c r="E16" s="11"/>
      <c r="F16" s="11"/>
      <c r="G16" s="11"/>
      <c r="H16" s="8"/>
      <c r="I16" s="8"/>
      <c r="J16" s="8"/>
      <c r="K16" s="8"/>
      <c r="L16" s="8"/>
      <c r="M16" s="8"/>
      <c r="N16" s="8"/>
      <c r="O16" s="8"/>
      <c r="P16" s="8"/>
      <c r="Q16" s="8"/>
      <c r="R16" s="1"/>
    </row>
    <row r="17" ht="43.5" customHeight="1">
      <c r="A17" s="1"/>
      <c r="B17" s="92" t="s">
        <v>21</v>
      </c>
      <c r="C17" s="93" t="s">
        <v>33</v>
      </c>
      <c r="D17" s="94"/>
      <c r="E17" s="94"/>
      <c r="F17" s="94"/>
      <c r="G17" s="95"/>
      <c r="H17" s="7"/>
      <c r="I17" s="8"/>
      <c r="J17" s="8"/>
      <c r="K17" s="8"/>
      <c r="L17" s="8"/>
      <c r="M17" s="8"/>
      <c r="N17" s="8"/>
      <c r="O17" s="8"/>
      <c r="P17" s="8"/>
      <c r="Q17" s="8"/>
      <c r="R17" s="1"/>
    </row>
    <row r="18" ht="33.75" customHeight="1">
      <c r="A18" s="1"/>
      <c r="B18" s="96" t="s">
        <v>22</v>
      </c>
      <c r="C18" s="97" t="s">
        <v>34</v>
      </c>
      <c r="D18" s="98"/>
      <c r="E18" s="98"/>
      <c r="F18" s="98"/>
      <c r="G18" s="99"/>
      <c r="H18" s="7"/>
      <c r="I18" s="8"/>
      <c r="J18" s="8"/>
      <c r="K18" s="8"/>
      <c r="L18" s="8"/>
      <c r="M18" s="8"/>
      <c r="N18" s="8"/>
      <c r="O18" s="8"/>
      <c r="P18" s="8"/>
      <c r="Q18" s="8"/>
      <c r="R18" s="1"/>
    </row>
    <row r="19" ht="42.0" customHeight="1">
      <c r="A19" s="1"/>
      <c r="B19" s="96" t="s">
        <v>23</v>
      </c>
      <c r="C19" s="100" t="s">
        <v>35</v>
      </c>
      <c r="D19" s="98"/>
      <c r="E19" s="98"/>
      <c r="F19" s="98"/>
      <c r="G19" s="99"/>
      <c r="H19" s="7"/>
      <c r="I19" s="8"/>
      <c r="J19" s="8"/>
      <c r="K19" s="8"/>
      <c r="L19" s="8"/>
      <c r="M19" s="8"/>
      <c r="N19" s="8"/>
      <c r="O19" s="8"/>
      <c r="P19" s="8"/>
      <c r="Q19" s="8"/>
      <c r="R19" s="1"/>
    </row>
    <row r="20" ht="15.75" customHeight="1">
      <c r="A20" s="1"/>
      <c r="B20" s="96" t="s">
        <v>24</v>
      </c>
      <c r="C20" s="100" t="s">
        <v>36</v>
      </c>
      <c r="D20" s="98"/>
      <c r="E20" s="98"/>
      <c r="F20" s="98"/>
      <c r="G20" s="99"/>
      <c r="H20" s="7"/>
      <c r="I20" s="8"/>
      <c r="J20" s="8"/>
      <c r="K20" s="8"/>
      <c r="L20" s="8"/>
      <c r="M20" s="8"/>
      <c r="N20" s="8"/>
      <c r="O20" s="8"/>
      <c r="P20" s="8"/>
      <c r="Q20" s="8"/>
      <c r="R20" s="1"/>
    </row>
    <row r="21" ht="27.75" customHeight="1">
      <c r="A21" s="1"/>
      <c r="B21" s="101" t="s">
        <v>25</v>
      </c>
      <c r="C21" s="102" t="s">
        <v>37</v>
      </c>
      <c r="D21" s="103"/>
      <c r="E21" s="103"/>
      <c r="F21" s="103"/>
      <c r="G21" s="104"/>
      <c r="H21" s="7"/>
      <c r="I21" s="8"/>
      <c r="J21" s="8"/>
      <c r="K21" s="8"/>
      <c r="L21" s="8"/>
      <c r="M21" s="8"/>
      <c r="N21" s="8"/>
      <c r="O21" s="8"/>
      <c r="P21" s="8"/>
      <c r="Q21" s="8"/>
      <c r="R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</sheetData>
  <mergeCells count="13">
    <mergeCell ref="C6:D6"/>
    <mergeCell ref="B14:G14"/>
    <mergeCell ref="C17:G17"/>
    <mergeCell ref="C18:G18"/>
    <mergeCell ref="C19:G19"/>
    <mergeCell ref="C20:G20"/>
    <mergeCell ref="C21:G21"/>
    <mergeCell ref="C2:E2"/>
    <mergeCell ref="F2:G2"/>
    <mergeCell ref="C3:E3"/>
    <mergeCell ref="E6:H6"/>
    <mergeCell ref="I6:L6"/>
    <mergeCell ref="M6:Q6"/>
  </mergeCells>
  <hyperlinks>
    <hyperlink display="Форматы размещения" location="'Форматы размещения'!A1" ref="F4"/>
    <hyperlink r:id="rId2" ref="G4"/>
    <hyperlink display="Брендинг+статичный короб" location="'Форматы размещения'!A1" ref="C8"/>
    <hyperlink display="Брендинг (двери+заднее стекло)" location="'Форматы размещения'!A1" ref="C9"/>
    <hyperlink display="Статичный короб на крыше авто" location="'Форматы размещения'!A1" ref="C10"/>
    <hyperlink display="Заднее стекло+короб на крыше" location="'Форматы размещения'!A1" ref="C11"/>
    <hyperlink display="Заднее стекло" location="'Форматы размещения'!A1" ref="C12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3.38"/>
    <col customWidth="1" min="3" max="3" width="29.38"/>
    <col customWidth="1" min="4" max="4" width="16.63"/>
    <col customWidth="1" min="5" max="5" width="13.63"/>
    <col customWidth="1" min="6" max="6" width="17.0"/>
    <col customWidth="1" min="7" max="7" width="14.0"/>
    <col customWidth="1" min="8" max="8" width="15.0"/>
    <col customWidth="1" min="9" max="9" width="14.0"/>
    <col customWidth="1" min="10" max="10" width="12.5"/>
    <col customWidth="1" min="11" max="11" width="15.63"/>
    <col customWidth="1" min="12" max="13" width="11.13"/>
    <col customWidth="1" min="14" max="14" width="8.75"/>
    <col customWidth="1" min="15" max="15" width="8.5"/>
    <col customWidth="1" min="16" max="16" width="7.63"/>
    <col customWidth="1" min="17" max="17" width="11.63"/>
    <col customWidth="1" min="18" max="18" width="8.13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ht="23.25" customHeight="1">
      <c r="A2" s="2"/>
      <c r="B2" s="2"/>
      <c r="C2" s="3" t="s">
        <v>0</v>
      </c>
      <c r="D2" s="4"/>
      <c r="E2" s="5"/>
      <c r="F2" s="6" t="s">
        <v>1</v>
      </c>
      <c r="G2" s="5"/>
      <c r="H2" s="7"/>
      <c r="I2" s="8"/>
      <c r="J2" s="8"/>
      <c r="K2" s="8"/>
      <c r="L2" s="8"/>
      <c r="M2" s="8"/>
      <c r="N2" s="8"/>
      <c r="O2" s="8"/>
      <c r="P2" s="8"/>
      <c r="Q2" s="8"/>
      <c r="R2" s="1"/>
    </row>
    <row r="3" ht="31.5" customHeight="1">
      <c r="A3" s="2"/>
      <c r="B3" s="2"/>
      <c r="C3" s="3" t="s">
        <v>38</v>
      </c>
      <c r="D3" s="4"/>
      <c r="E3" s="5"/>
      <c r="F3" s="9" t="s">
        <v>3</v>
      </c>
      <c r="G3" s="9" t="s">
        <v>3</v>
      </c>
      <c r="H3" s="10"/>
      <c r="I3" s="8"/>
      <c r="J3" s="11"/>
      <c r="K3" s="8"/>
      <c r="L3" s="8"/>
      <c r="M3" s="8"/>
      <c r="N3" s="8"/>
      <c r="O3" s="8"/>
      <c r="P3" s="8"/>
      <c r="Q3" s="8"/>
      <c r="R3" s="1"/>
    </row>
    <row r="4" ht="41.25" customHeight="1">
      <c r="A4" s="10"/>
      <c r="B4" s="10"/>
      <c r="C4" s="10"/>
      <c r="D4" s="10"/>
      <c r="E4" s="10"/>
      <c r="F4" s="12" t="s">
        <v>4</v>
      </c>
      <c r="G4" s="13" t="s">
        <v>5</v>
      </c>
      <c r="H4" s="10"/>
      <c r="I4" s="11"/>
      <c r="J4" s="11"/>
      <c r="K4" s="11"/>
      <c r="L4" s="11"/>
      <c r="M4" s="11"/>
      <c r="N4" s="11"/>
      <c r="O4" s="11"/>
      <c r="P4" s="11"/>
      <c r="Q4" s="11"/>
      <c r="R4" s="1"/>
    </row>
    <row r="5" ht="19.5" customHeight="1">
      <c r="A5" s="10"/>
      <c r="B5" s="10"/>
      <c r="C5" s="10"/>
      <c r="D5" s="10"/>
      <c r="E5" s="10"/>
      <c r="F5" s="14"/>
      <c r="G5" s="14"/>
      <c r="H5" s="10"/>
      <c r="I5" s="11"/>
      <c r="J5" s="11"/>
      <c r="K5" s="11"/>
      <c r="L5" s="11"/>
      <c r="M5" s="11"/>
      <c r="N5" s="11"/>
      <c r="O5" s="11"/>
      <c r="P5" s="11"/>
      <c r="Q5" s="11"/>
      <c r="R5" s="1"/>
    </row>
    <row r="6" ht="41.25" customHeight="1">
      <c r="A6" s="1"/>
      <c r="B6" s="1"/>
      <c r="C6" s="15" t="s">
        <v>6</v>
      </c>
      <c r="D6" s="16"/>
      <c r="E6" s="17" t="s">
        <v>7</v>
      </c>
      <c r="F6" s="16"/>
      <c r="G6" s="16"/>
      <c r="H6" s="18"/>
      <c r="I6" s="19" t="s">
        <v>8</v>
      </c>
      <c r="J6" s="20"/>
      <c r="K6" s="20"/>
      <c r="L6" s="21"/>
      <c r="M6" s="22" t="s">
        <v>9</v>
      </c>
      <c r="N6" s="16"/>
      <c r="O6" s="16"/>
      <c r="P6" s="16"/>
      <c r="Q6" s="18"/>
      <c r="R6" s="23"/>
    </row>
    <row r="7" ht="51.75" customHeight="1">
      <c r="A7" s="1"/>
      <c r="B7" s="24" t="s">
        <v>10</v>
      </c>
      <c r="C7" s="25" t="s">
        <v>11</v>
      </c>
      <c r="D7" s="26" t="s">
        <v>12</v>
      </c>
      <c r="E7" s="27" t="s">
        <v>13</v>
      </c>
      <c r="F7" s="28" t="s">
        <v>14</v>
      </c>
      <c r="G7" s="29" t="s">
        <v>15</v>
      </c>
      <c r="H7" s="30" t="s">
        <v>16</v>
      </c>
      <c r="I7" s="31" t="s">
        <v>17</v>
      </c>
      <c r="J7" s="32" t="s">
        <v>18</v>
      </c>
      <c r="K7" s="33" t="s">
        <v>19</v>
      </c>
      <c r="L7" s="34" t="s">
        <v>20</v>
      </c>
      <c r="M7" s="31" t="s">
        <v>21</v>
      </c>
      <c r="N7" s="32" t="s">
        <v>22</v>
      </c>
      <c r="O7" s="32" t="s">
        <v>23</v>
      </c>
      <c r="P7" s="32" t="s">
        <v>24</v>
      </c>
      <c r="Q7" s="33" t="s">
        <v>25</v>
      </c>
      <c r="R7" s="23"/>
    </row>
    <row r="8" ht="37.5" customHeight="1">
      <c r="A8" s="35"/>
      <c r="B8" s="36" t="s">
        <v>39</v>
      </c>
      <c r="C8" s="105" t="s">
        <v>27</v>
      </c>
      <c r="D8" s="106">
        <v>30.0</v>
      </c>
      <c r="E8" s="107">
        <v>1.0</v>
      </c>
      <c r="F8" s="40">
        <v>30.0</v>
      </c>
      <c r="G8" s="41">
        <v>14000.0</v>
      </c>
      <c r="H8" s="42">
        <v>18000.0</v>
      </c>
      <c r="I8" s="43">
        <f t="shared" ref="I8:I12" si="1">G8*F8</f>
        <v>420000</v>
      </c>
      <c r="J8" s="44">
        <f t="shared" ref="J8:J12" si="2">E8*F8*H8</f>
        <v>540000</v>
      </c>
      <c r="K8" s="45">
        <f t="shared" ref="K8:K12" si="3">I8+J8</f>
        <v>960000</v>
      </c>
      <c r="L8" s="46">
        <f t="shared" ref="L8:L12" si="4">K8/F8/E8</f>
        <v>32000</v>
      </c>
      <c r="M8" s="47">
        <f>23713*F8*(30*E8)</f>
        <v>21341700</v>
      </c>
      <c r="N8" s="48">
        <f t="shared" ref="N8:N12" si="5">K8/M8*1000</f>
        <v>44.98235848</v>
      </c>
      <c r="O8" s="48">
        <f t="shared" ref="O8:O12" si="6">M8/5300000*100</f>
        <v>402.6735849</v>
      </c>
      <c r="P8" s="48">
        <f t="shared" ref="P8:P12" si="7">O8/Q8</f>
        <v>20.13367925</v>
      </c>
      <c r="Q8" s="49">
        <v>20.0</v>
      </c>
      <c r="R8" s="50"/>
    </row>
    <row r="9" ht="37.5" customHeight="1">
      <c r="A9" s="35"/>
      <c r="B9" s="51" t="s">
        <v>39</v>
      </c>
      <c r="C9" s="108" t="s">
        <v>28</v>
      </c>
      <c r="D9" s="109">
        <v>30.0</v>
      </c>
      <c r="E9" s="110">
        <v>1.0</v>
      </c>
      <c r="F9" s="55">
        <v>30.0</v>
      </c>
      <c r="G9" s="56">
        <v>13000.0</v>
      </c>
      <c r="H9" s="57">
        <v>13000.0</v>
      </c>
      <c r="I9" s="58">
        <f t="shared" si="1"/>
        <v>390000</v>
      </c>
      <c r="J9" s="59">
        <f t="shared" si="2"/>
        <v>390000</v>
      </c>
      <c r="K9" s="45">
        <f t="shared" si="3"/>
        <v>780000</v>
      </c>
      <c r="L9" s="61">
        <f t="shared" si="4"/>
        <v>26000</v>
      </c>
      <c r="M9" s="62">
        <f t="shared" ref="M9:M11" si="8">18313*F9*(30*E9)</f>
        <v>16481700</v>
      </c>
      <c r="N9" s="63">
        <f t="shared" si="5"/>
        <v>47.32521524</v>
      </c>
      <c r="O9" s="63">
        <f t="shared" si="6"/>
        <v>310.9754717</v>
      </c>
      <c r="P9" s="63">
        <f t="shared" si="7"/>
        <v>15.54877358</v>
      </c>
      <c r="Q9" s="64">
        <v>20.0</v>
      </c>
      <c r="R9" s="50"/>
    </row>
    <row r="10" ht="37.5" customHeight="1">
      <c r="A10" s="35"/>
      <c r="B10" s="51" t="s">
        <v>39</v>
      </c>
      <c r="C10" s="108" t="s">
        <v>29</v>
      </c>
      <c r="D10" s="109">
        <v>60.0</v>
      </c>
      <c r="E10" s="110">
        <v>1.0</v>
      </c>
      <c r="F10" s="55">
        <v>60.0</v>
      </c>
      <c r="G10" s="56">
        <v>3000.0</v>
      </c>
      <c r="H10" s="57">
        <v>8000.0</v>
      </c>
      <c r="I10" s="58">
        <f t="shared" si="1"/>
        <v>180000</v>
      </c>
      <c r="J10" s="59">
        <f t="shared" si="2"/>
        <v>480000</v>
      </c>
      <c r="K10" s="45">
        <f t="shared" si="3"/>
        <v>660000</v>
      </c>
      <c r="L10" s="61">
        <f t="shared" si="4"/>
        <v>11000</v>
      </c>
      <c r="M10" s="62">
        <f t="shared" si="8"/>
        <v>32963400</v>
      </c>
      <c r="N10" s="63">
        <f t="shared" si="5"/>
        <v>20.02220645</v>
      </c>
      <c r="O10" s="63">
        <f t="shared" si="6"/>
        <v>621.9509434</v>
      </c>
      <c r="P10" s="63">
        <f t="shared" si="7"/>
        <v>31.09754717</v>
      </c>
      <c r="Q10" s="64">
        <v>20.0</v>
      </c>
      <c r="R10" s="50"/>
    </row>
    <row r="11" ht="37.5" customHeight="1">
      <c r="A11" s="35"/>
      <c r="B11" s="51" t="s">
        <v>39</v>
      </c>
      <c r="C11" s="108" t="s">
        <v>30</v>
      </c>
      <c r="D11" s="109">
        <v>50.0</v>
      </c>
      <c r="E11" s="110">
        <v>1.0</v>
      </c>
      <c r="F11" s="55">
        <v>50.0</v>
      </c>
      <c r="G11" s="56">
        <v>6000.0</v>
      </c>
      <c r="H11" s="57">
        <v>11000.0</v>
      </c>
      <c r="I11" s="58">
        <f t="shared" si="1"/>
        <v>300000</v>
      </c>
      <c r="J11" s="59">
        <f t="shared" si="2"/>
        <v>550000</v>
      </c>
      <c r="K11" s="45">
        <f t="shared" si="3"/>
        <v>850000</v>
      </c>
      <c r="L11" s="61">
        <f t="shared" si="4"/>
        <v>17000</v>
      </c>
      <c r="M11" s="62">
        <f t="shared" si="8"/>
        <v>27469500</v>
      </c>
      <c r="N11" s="63">
        <f t="shared" si="5"/>
        <v>30.94340996</v>
      </c>
      <c r="O11" s="63">
        <f t="shared" si="6"/>
        <v>518.2924528</v>
      </c>
      <c r="P11" s="63">
        <f t="shared" si="7"/>
        <v>25.91462264</v>
      </c>
      <c r="Q11" s="64">
        <v>20.0</v>
      </c>
      <c r="R11" s="50"/>
    </row>
    <row r="12" ht="37.5" customHeight="1">
      <c r="A12" s="35"/>
      <c r="B12" s="65" t="s">
        <v>39</v>
      </c>
      <c r="C12" s="111" t="s">
        <v>31</v>
      </c>
      <c r="D12" s="112">
        <v>60.0</v>
      </c>
      <c r="E12" s="113">
        <v>1.0</v>
      </c>
      <c r="F12" s="69">
        <v>50.0</v>
      </c>
      <c r="G12" s="70">
        <v>5000.0</v>
      </c>
      <c r="H12" s="71">
        <v>6000.0</v>
      </c>
      <c r="I12" s="114">
        <f t="shared" si="1"/>
        <v>250000</v>
      </c>
      <c r="J12" s="59">
        <f t="shared" si="2"/>
        <v>300000</v>
      </c>
      <c r="K12" s="45">
        <f t="shared" si="3"/>
        <v>550000</v>
      </c>
      <c r="L12" s="74">
        <f t="shared" si="4"/>
        <v>11000</v>
      </c>
      <c r="M12" s="75">
        <f>5713*F12*(30*E12)</f>
        <v>8569500</v>
      </c>
      <c r="N12" s="77">
        <f t="shared" si="5"/>
        <v>64.18110742</v>
      </c>
      <c r="O12" s="77">
        <f t="shared" si="6"/>
        <v>161.6886792</v>
      </c>
      <c r="P12" s="77">
        <f t="shared" si="7"/>
        <v>10.77924528</v>
      </c>
      <c r="Q12" s="78">
        <v>15.0</v>
      </c>
      <c r="R12" s="50"/>
    </row>
    <row r="13" ht="15.75" customHeight="1">
      <c r="A13" s="1"/>
      <c r="B13" s="79"/>
      <c r="C13" s="79"/>
      <c r="D13" s="79"/>
      <c r="E13" s="80"/>
      <c r="F13" s="81">
        <f>SUM(F8:F12)</f>
        <v>220</v>
      </c>
      <c r="G13" s="82"/>
      <c r="H13" s="79"/>
      <c r="I13" s="115">
        <f t="shared" ref="I13:K13" si="9">SUM(I8:I12)</f>
        <v>1540000</v>
      </c>
      <c r="J13" s="116">
        <f t="shared" si="9"/>
        <v>2260000</v>
      </c>
      <c r="K13" s="117">
        <f t="shared" si="9"/>
        <v>3800000</v>
      </c>
      <c r="L13" s="86"/>
      <c r="M13" s="79"/>
      <c r="N13" s="79"/>
      <c r="O13" s="79"/>
      <c r="P13" s="79"/>
      <c r="Q13" s="79"/>
      <c r="R13" s="1"/>
    </row>
    <row r="14" ht="15.75" customHeight="1">
      <c r="A14" s="1"/>
      <c r="B14" s="2"/>
      <c r="C14" s="87"/>
      <c r="D14" s="87"/>
      <c r="E14" s="87"/>
      <c r="F14" s="87"/>
      <c r="G14" s="87"/>
      <c r="H14" s="8"/>
      <c r="I14" s="88"/>
      <c r="J14" s="88"/>
      <c r="K14" s="88"/>
      <c r="L14" s="8"/>
      <c r="M14" s="8"/>
      <c r="N14" s="8"/>
      <c r="O14" s="8"/>
      <c r="P14" s="8"/>
      <c r="Q14" s="8"/>
      <c r="R14" s="1"/>
    </row>
    <row r="15" ht="15.75" customHeight="1">
      <c r="A15" s="1"/>
      <c r="B15" s="89"/>
      <c r="C15" s="90"/>
      <c r="D15" s="90"/>
      <c r="E15" s="90"/>
      <c r="F15" s="1"/>
      <c r="G15" s="1"/>
      <c r="H15" s="8"/>
      <c r="I15" s="88"/>
      <c r="J15" s="88"/>
      <c r="K15" s="88"/>
      <c r="L15" s="8"/>
      <c r="M15" s="8"/>
      <c r="N15" s="8"/>
      <c r="O15" s="8"/>
      <c r="P15" s="8"/>
      <c r="Q15" s="8"/>
      <c r="R15" s="1"/>
    </row>
    <row r="16" ht="15.75" customHeight="1">
      <c r="A16" s="1"/>
      <c r="B16" s="91" t="s">
        <v>32</v>
      </c>
      <c r="C16" s="11"/>
      <c r="D16" s="11"/>
      <c r="E16" s="11"/>
      <c r="F16" s="11"/>
      <c r="G16" s="11"/>
      <c r="H16" s="8"/>
      <c r="I16" s="8"/>
      <c r="J16" s="8"/>
      <c r="K16" s="8"/>
      <c r="L16" s="8"/>
      <c r="M16" s="8"/>
      <c r="N16" s="8"/>
      <c r="O16" s="8"/>
      <c r="P16" s="8"/>
      <c r="Q16" s="8"/>
      <c r="R16" s="1"/>
    </row>
    <row r="17" ht="43.5" customHeight="1">
      <c r="A17" s="1"/>
      <c r="B17" s="92" t="s">
        <v>21</v>
      </c>
      <c r="C17" s="93" t="s">
        <v>33</v>
      </c>
      <c r="D17" s="94"/>
      <c r="E17" s="94"/>
      <c r="F17" s="94"/>
      <c r="G17" s="95"/>
      <c r="H17" s="7"/>
      <c r="I17" s="8"/>
      <c r="J17" s="8"/>
      <c r="K17" s="8"/>
      <c r="L17" s="8"/>
      <c r="M17" s="8"/>
      <c r="N17" s="8"/>
      <c r="O17" s="8"/>
      <c r="P17" s="8"/>
      <c r="Q17" s="8"/>
      <c r="R17" s="1"/>
    </row>
    <row r="18" ht="33.75" customHeight="1">
      <c r="A18" s="1"/>
      <c r="B18" s="96" t="s">
        <v>22</v>
      </c>
      <c r="C18" s="97" t="s">
        <v>34</v>
      </c>
      <c r="D18" s="98"/>
      <c r="E18" s="98"/>
      <c r="F18" s="98"/>
      <c r="G18" s="99"/>
      <c r="H18" s="7"/>
      <c r="I18" s="8"/>
      <c r="J18" s="8"/>
      <c r="K18" s="8"/>
      <c r="L18" s="8"/>
      <c r="M18" s="8"/>
      <c r="N18" s="8"/>
      <c r="O18" s="8"/>
      <c r="P18" s="8"/>
      <c r="Q18" s="8"/>
      <c r="R18" s="1"/>
    </row>
    <row r="19" ht="42.0" customHeight="1">
      <c r="A19" s="1"/>
      <c r="B19" s="96" t="s">
        <v>23</v>
      </c>
      <c r="C19" s="100" t="s">
        <v>40</v>
      </c>
      <c r="D19" s="98"/>
      <c r="E19" s="98"/>
      <c r="F19" s="98"/>
      <c r="G19" s="99"/>
      <c r="H19" s="7"/>
      <c r="I19" s="8"/>
      <c r="J19" s="8"/>
      <c r="K19" s="8"/>
      <c r="L19" s="8"/>
      <c r="M19" s="8"/>
      <c r="N19" s="8"/>
      <c r="O19" s="8"/>
      <c r="P19" s="8"/>
      <c r="Q19" s="8"/>
      <c r="R19" s="1"/>
    </row>
    <row r="20" ht="15.75" customHeight="1">
      <c r="A20" s="1"/>
      <c r="B20" s="96" t="s">
        <v>24</v>
      </c>
      <c r="C20" s="100" t="s">
        <v>36</v>
      </c>
      <c r="D20" s="98"/>
      <c r="E20" s="98"/>
      <c r="F20" s="98"/>
      <c r="G20" s="99"/>
      <c r="H20" s="7"/>
      <c r="I20" s="8"/>
      <c r="J20" s="8"/>
      <c r="K20" s="8"/>
      <c r="L20" s="8"/>
      <c r="M20" s="8"/>
      <c r="N20" s="8"/>
      <c r="O20" s="8"/>
      <c r="P20" s="8"/>
      <c r="Q20" s="8"/>
      <c r="R20" s="1"/>
    </row>
    <row r="21" ht="27.75" customHeight="1">
      <c r="A21" s="1"/>
      <c r="B21" s="101" t="s">
        <v>25</v>
      </c>
      <c r="C21" s="102" t="s">
        <v>37</v>
      </c>
      <c r="D21" s="103"/>
      <c r="E21" s="103"/>
      <c r="F21" s="103"/>
      <c r="G21" s="104"/>
      <c r="H21" s="7"/>
      <c r="I21" s="8"/>
      <c r="J21" s="8"/>
      <c r="K21" s="8"/>
      <c r="L21" s="8"/>
      <c r="M21" s="8"/>
      <c r="N21" s="8"/>
      <c r="O21" s="8"/>
      <c r="P21" s="8"/>
      <c r="Q21" s="8"/>
      <c r="R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</sheetData>
  <mergeCells count="13">
    <mergeCell ref="C6:D6"/>
    <mergeCell ref="B14:G14"/>
    <mergeCell ref="C17:G17"/>
    <mergeCell ref="C18:G18"/>
    <mergeCell ref="C19:G19"/>
    <mergeCell ref="C20:G20"/>
    <mergeCell ref="C21:G21"/>
    <mergeCell ref="C2:E2"/>
    <mergeCell ref="F2:G2"/>
    <mergeCell ref="C3:E3"/>
    <mergeCell ref="E6:H6"/>
    <mergeCell ref="I6:L6"/>
    <mergeCell ref="M6:Q6"/>
  </mergeCells>
  <hyperlinks>
    <hyperlink display="Форматы размещения" location="'Форматы размещения'!A1" ref="F4"/>
    <hyperlink r:id="rId2" ref="G4"/>
    <hyperlink display="Брендинг+статичный короб" location="'Форматы размещения'!A1" ref="C8"/>
    <hyperlink display="Брендинг (двери+заднее стекло)" location="'Форматы размещения'!A1" ref="C9"/>
    <hyperlink display="Статичный короб на крыше авто" location="'Форматы размещения'!A1" ref="C10"/>
    <hyperlink display="Заднее стекло+короб на крыше" location="'Форматы размещения'!A1" ref="C11"/>
    <hyperlink display="Заднее стекло" location="'Форматы размещения'!A1" ref="C12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3.38"/>
    <col customWidth="1" min="3" max="3" width="29.38"/>
    <col customWidth="1" min="4" max="4" width="16.63"/>
    <col customWidth="1" min="5" max="5" width="13.63"/>
    <col customWidth="1" min="6" max="6" width="17.0"/>
    <col customWidth="1" min="7" max="7" width="14.0"/>
    <col customWidth="1" min="8" max="8" width="15.0"/>
    <col customWidth="1" min="9" max="9" width="14.0"/>
    <col customWidth="1" min="10" max="10" width="12.5"/>
    <col customWidth="1" min="11" max="11" width="15.63"/>
    <col customWidth="1" min="12" max="13" width="11.13"/>
    <col customWidth="1" min="14" max="14" width="8.75"/>
    <col customWidth="1" min="15" max="15" width="8.5"/>
    <col customWidth="1" min="16" max="16" width="7.63"/>
    <col customWidth="1" min="17" max="17" width="11.5"/>
    <col customWidth="1" min="18" max="18" width="8.13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ht="23.25" customHeight="1">
      <c r="A2" s="2"/>
      <c r="B2" s="2"/>
      <c r="C2" s="3" t="s">
        <v>0</v>
      </c>
      <c r="D2" s="4"/>
      <c r="E2" s="5"/>
      <c r="F2" s="6" t="s">
        <v>1</v>
      </c>
      <c r="G2" s="5"/>
      <c r="H2" s="7"/>
      <c r="I2" s="8"/>
      <c r="J2" s="8"/>
      <c r="K2" s="8"/>
      <c r="L2" s="8"/>
      <c r="M2" s="8"/>
      <c r="N2" s="8"/>
      <c r="O2" s="8"/>
      <c r="P2" s="8"/>
      <c r="Q2" s="8"/>
      <c r="R2" s="1"/>
    </row>
    <row r="3" ht="31.5" customHeight="1">
      <c r="A3" s="2"/>
      <c r="B3" s="2"/>
      <c r="C3" s="3" t="s">
        <v>41</v>
      </c>
      <c r="D3" s="4"/>
      <c r="E3" s="5"/>
      <c r="F3" s="9" t="s">
        <v>3</v>
      </c>
      <c r="G3" s="9" t="s">
        <v>3</v>
      </c>
      <c r="H3" s="10"/>
      <c r="I3" s="8"/>
      <c r="J3" s="11"/>
      <c r="K3" s="8"/>
      <c r="L3" s="8"/>
      <c r="M3" s="8"/>
      <c r="N3" s="8"/>
      <c r="O3" s="8"/>
      <c r="P3" s="8"/>
      <c r="Q3" s="8"/>
      <c r="R3" s="1"/>
    </row>
    <row r="4" ht="41.25" customHeight="1">
      <c r="A4" s="10"/>
      <c r="B4" s="10"/>
      <c r="C4" s="10"/>
      <c r="D4" s="10"/>
      <c r="E4" s="10"/>
      <c r="F4" s="12" t="s">
        <v>4</v>
      </c>
      <c r="G4" s="13" t="s">
        <v>5</v>
      </c>
      <c r="H4" s="10"/>
      <c r="I4" s="11"/>
      <c r="J4" s="11"/>
      <c r="K4" s="11"/>
      <c r="L4" s="11"/>
      <c r="M4" s="11"/>
      <c r="N4" s="11"/>
      <c r="O4" s="11"/>
      <c r="P4" s="11"/>
      <c r="Q4" s="11"/>
      <c r="R4" s="1"/>
    </row>
    <row r="5" ht="19.5" customHeight="1">
      <c r="A5" s="10"/>
      <c r="B5" s="10"/>
      <c r="C5" s="10"/>
      <c r="D5" s="10"/>
      <c r="E5" s="10"/>
      <c r="F5" s="14"/>
      <c r="G5" s="14"/>
      <c r="H5" s="10"/>
      <c r="I5" s="11"/>
      <c r="J5" s="11"/>
      <c r="K5" s="11"/>
      <c r="L5" s="11"/>
      <c r="M5" s="11"/>
      <c r="N5" s="11"/>
      <c r="O5" s="11"/>
      <c r="P5" s="11"/>
      <c r="Q5" s="11"/>
      <c r="R5" s="1"/>
    </row>
    <row r="6" ht="41.25" customHeight="1">
      <c r="A6" s="1"/>
      <c r="B6" s="1"/>
      <c r="C6" s="15" t="s">
        <v>6</v>
      </c>
      <c r="D6" s="16"/>
      <c r="E6" s="17" t="s">
        <v>7</v>
      </c>
      <c r="F6" s="16"/>
      <c r="G6" s="16"/>
      <c r="H6" s="18"/>
      <c r="I6" s="19" t="s">
        <v>8</v>
      </c>
      <c r="J6" s="20"/>
      <c r="K6" s="20"/>
      <c r="L6" s="21"/>
      <c r="M6" s="22" t="s">
        <v>9</v>
      </c>
      <c r="N6" s="16"/>
      <c r="O6" s="16"/>
      <c r="P6" s="16"/>
      <c r="Q6" s="18"/>
      <c r="R6" s="23"/>
    </row>
    <row r="7" ht="51.75" customHeight="1">
      <c r="A7" s="1"/>
      <c r="B7" s="24" t="s">
        <v>10</v>
      </c>
      <c r="C7" s="25" t="s">
        <v>11</v>
      </c>
      <c r="D7" s="26" t="s">
        <v>12</v>
      </c>
      <c r="E7" s="27" t="s">
        <v>13</v>
      </c>
      <c r="F7" s="28" t="s">
        <v>14</v>
      </c>
      <c r="G7" s="29" t="s">
        <v>15</v>
      </c>
      <c r="H7" s="30" t="s">
        <v>16</v>
      </c>
      <c r="I7" s="31" t="s">
        <v>17</v>
      </c>
      <c r="J7" s="32" t="s">
        <v>18</v>
      </c>
      <c r="K7" s="33" t="s">
        <v>19</v>
      </c>
      <c r="L7" s="34" t="s">
        <v>20</v>
      </c>
      <c r="M7" s="31" t="s">
        <v>21</v>
      </c>
      <c r="N7" s="32" t="s">
        <v>22</v>
      </c>
      <c r="O7" s="32" t="s">
        <v>23</v>
      </c>
      <c r="P7" s="32" t="s">
        <v>24</v>
      </c>
      <c r="Q7" s="33" t="s">
        <v>25</v>
      </c>
      <c r="R7" s="23"/>
    </row>
    <row r="8" ht="37.5" customHeight="1">
      <c r="A8" s="35"/>
      <c r="B8" s="36" t="s">
        <v>42</v>
      </c>
      <c r="C8" s="105" t="s">
        <v>27</v>
      </c>
      <c r="D8" s="106">
        <v>25.0</v>
      </c>
      <c r="E8" s="107">
        <v>1.0</v>
      </c>
      <c r="F8" s="40">
        <v>25.0</v>
      </c>
      <c r="G8" s="41">
        <v>14000.0</v>
      </c>
      <c r="H8" s="118">
        <v>12000.0</v>
      </c>
      <c r="I8" s="43">
        <f t="shared" ref="I8:I12" si="1">G8*F8</f>
        <v>350000</v>
      </c>
      <c r="J8" s="44">
        <f t="shared" ref="J8:J12" si="2">E8*F8*H8</f>
        <v>300000</v>
      </c>
      <c r="K8" s="45">
        <f t="shared" ref="K8:K12" si="3">I8+J8</f>
        <v>650000</v>
      </c>
      <c r="L8" s="46">
        <f t="shared" ref="L8:L12" si="4">K8/F8/E8</f>
        <v>26000</v>
      </c>
      <c r="M8" s="47">
        <f>11867*F8*(30*E8)</f>
        <v>8900250</v>
      </c>
      <c r="N8" s="48">
        <f t="shared" ref="N8:N12" si="5">K8/M8*1000</f>
        <v>73.03165641</v>
      </c>
      <c r="O8" s="48">
        <f t="shared" ref="O8:O12" si="6">M8/1100000*100</f>
        <v>809.1136364</v>
      </c>
      <c r="P8" s="48">
        <f t="shared" ref="P8:P12" si="7">O8/Q8</f>
        <v>40.45568182</v>
      </c>
      <c r="Q8" s="49">
        <v>20.0</v>
      </c>
      <c r="R8" s="50"/>
    </row>
    <row r="9" ht="37.5" customHeight="1">
      <c r="A9" s="35"/>
      <c r="B9" s="51" t="s">
        <v>42</v>
      </c>
      <c r="C9" s="108" t="s">
        <v>28</v>
      </c>
      <c r="D9" s="109">
        <v>25.0</v>
      </c>
      <c r="E9" s="110">
        <v>1.0</v>
      </c>
      <c r="F9" s="55">
        <v>25.0</v>
      </c>
      <c r="G9" s="56">
        <v>13000.0</v>
      </c>
      <c r="H9" s="119">
        <v>8000.0</v>
      </c>
      <c r="I9" s="58">
        <f t="shared" si="1"/>
        <v>325000</v>
      </c>
      <c r="J9" s="59">
        <f t="shared" si="2"/>
        <v>200000</v>
      </c>
      <c r="K9" s="45">
        <f t="shared" si="3"/>
        <v>525000</v>
      </c>
      <c r="L9" s="61">
        <f t="shared" si="4"/>
        <v>21000</v>
      </c>
      <c r="M9" s="62">
        <f t="shared" ref="M9:M11" si="8">9157*F9*(30*E9)</f>
        <v>6867750</v>
      </c>
      <c r="N9" s="63">
        <f t="shared" si="5"/>
        <v>76.4442503</v>
      </c>
      <c r="O9" s="48">
        <f t="shared" si="6"/>
        <v>624.3409091</v>
      </c>
      <c r="P9" s="63">
        <f t="shared" si="7"/>
        <v>31.21704545</v>
      </c>
      <c r="Q9" s="64">
        <v>20.0</v>
      </c>
      <c r="R9" s="50"/>
    </row>
    <row r="10" ht="37.5" customHeight="1">
      <c r="A10" s="35"/>
      <c r="B10" s="51" t="s">
        <v>42</v>
      </c>
      <c r="C10" s="108" t="s">
        <v>29</v>
      </c>
      <c r="D10" s="109">
        <v>50.0</v>
      </c>
      <c r="E10" s="110">
        <v>1.0</v>
      </c>
      <c r="F10" s="55">
        <v>50.0</v>
      </c>
      <c r="G10" s="56">
        <v>3000.0</v>
      </c>
      <c r="H10" s="119">
        <v>7000.0</v>
      </c>
      <c r="I10" s="58">
        <f t="shared" si="1"/>
        <v>150000</v>
      </c>
      <c r="J10" s="59">
        <f t="shared" si="2"/>
        <v>350000</v>
      </c>
      <c r="K10" s="45">
        <f t="shared" si="3"/>
        <v>500000</v>
      </c>
      <c r="L10" s="61">
        <f t="shared" si="4"/>
        <v>10000</v>
      </c>
      <c r="M10" s="62">
        <f t="shared" si="8"/>
        <v>13735500</v>
      </c>
      <c r="N10" s="63">
        <f t="shared" si="5"/>
        <v>36.40202395</v>
      </c>
      <c r="O10" s="48">
        <f t="shared" si="6"/>
        <v>1248.681818</v>
      </c>
      <c r="P10" s="63">
        <f t="shared" si="7"/>
        <v>62.43409091</v>
      </c>
      <c r="Q10" s="64">
        <v>20.0</v>
      </c>
      <c r="R10" s="50"/>
    </row>
    <row r="11" ht="37.5" customHeight="1">
      <c r="A11" s="35"/>
      <c r="B11" s="51" t="s">
        <v>42</v>
      </c>
      <c r="C11" s="108" t="s">
        <v>30</v>
      </c>
      <c r="D11" s="109">
        <v>40.0</v>
      </c>
      <c r="E11" s="110">
        <v>1.0</v>
      </c>
      <c r="F11" s="55">
        <v>40.0</v>
      </c>
      <c r="G11" s="56">
        <v>6000.0</v>
      </c>
      <c r="H11" s="119">
        <v>9000.0</v>
      </c>
      <c r="I11" s="58">
        <f t="shared" si="1"/>
        <v>240000</v>
      </c>
      <c r="J11" s="59">
        <f t="shared" si="2"/>
        <v>360000</v>
      </c>
      <c r="K11" s="45">
        <f t="shared" si="3"/>
        <v>600000</v>
      </c>
      <c r="L11" s="61">
        <f t="shared" si="4"/>
        <v>15000</v>
      </c>
      <c r="M11" s="62">
        <f t="shared" si="8"/>
        <v>10988400</v>
      </c>
      <c r="N11" s="63">
        <f t="shared" si="5"/>
        <v>54.60303593</v>
      </c>
      <c r="O11" s="48">
        <f t="shared" si="6"/>
        <v>998.9454545</v>
      </c>
      <c r="P11" s="63">
        <f t="shared" si="7"/>
        <v>49.94727273</v>
      </c>
      <c r="Q11" s="64">
        <v>20.0</v>
      </c>
      <c r="R11" s="50"/>
    </row>
    <row r="12" ht="37.5" customHeight="1">
      <c r="A12" s="35"/>
      <c r="B12" s="65" t="s">
        <v>42</v>
      </c>
      <c r="C12" s="111" t="s">
        <v>31</v>
      </c>
      <c r="D12" s="112">
        <v>50.0</v>
      </c>
      <c r="E12" s="113">
        <v>1.0</v>
      </c>
      <c r="F12" s="69">
        <v>50.0</v>
      </c>
      <c r="G12" s="70">
        <v>5000.0</v>
      </c>
      <c r="H12" s="120">
        <v>5000.0</v>
      </c>
      <c r="I12" s="114">
        <f t="shared" si="1"/>
        <v>250000</v>
      </c>
      <c r="J12" s="59">
        <f t="shared" si="2"/>
        <v>250000</v>
      </c>
      <c r="K12" s="45">
        <f t="shared" si="3"/>
        <v>500000</v>
      </c>
      <c r="L12" s="74">
        <f t="shared" si="4"/>
        <v>10000</v>
      </c>
      <c r="M12" s="75">
        <f>2857*F12*(30*E12)</f>
        <v>4285500</v>
      </c>
      <c r="N12" s="77">
        <f t="shared" si="5"/>
        <v>116.6725003</v>
      </c>
      <c r="O12" s="76">
        <f t="shared" si="6"/>
        <v>389.5909091</v>
      </c>
      <c r="P12" s="77">
        <f t="shared" si="7"/>
        <v>19.47954545</v>
      </c>
      <c r="Q12" s="78">
        <v>20.0</v>
      </c>
      <c r="R12" s="50"/>
    </row>
    <row r="13" ht="15.75" customHeight="1">
      <c r="A13" s="1"/>
      <c r="B13" s="79"/>
      <c r="C13" s="79"/>
      <c r="D13" s="79"/>
      <c r="E13" s="80"/>
      <c r="F13" s="81">
        <f>SUM(F8:F12)</f>
        <v>190</v>
      </c>
      <c r="G13" s="82"/>
      <c r="H13" s="79"/>
      <c r="I13" s="115">
        <f t="shared" ref="I13:K13" si="9">SUM(I8:I12)</f>
        <v>1315000</v>
      </c>
      <c r="J13" s="116">
        <f t="shared" si="9"/>
        <v>1460000</v>
      </c>
      <c r="K13" s="117">
        <f t="shared" si="9"/>
        <v>2775000</v>
      </c>
      <c r="L13" s="86"/>
      <c r="M13" s="79"/>
      <c r="N13" s="79"/>
      <c r="O13" s="79"/>
      <c r="P13" s="79"/>
      <c r="Q13" s="79"/>
      <c r="R13" s="1"/>
    </row>
    <row r="14" ht="15.75" customHeight="1">
      <c r="A14" s="1"/>
      <c r="B14" s="2"/>
      <c r="C14" s="87"/>
      <c r="D14" s="87"/>
      <c r="E14" s="87"/>
      <c r="F14" s="87"/>
      <c r="G14" s="87"/>
      <c r="H14" s="8"/>
      <c r="I14" s="88"/>
      <c r="J14" s="88"/>
      <c r="K14" s="88"/>
      <c r="L14" s="8"/>
      <c r="M14" s="8"/>
      <c r="N14" s="8"/>
      <c r="O14" s="8"/>
      <c r="P14" s="8"/>
      <c r="Q14" s="8"/>
      <c r="R14" s="1"/>
    </row>
    <row r="15" ht="15.75" customHeight="1">
      <c r="A15" s="1"/>
      <c r="B15" s="89"/>
      <c r="C15" s="90"/>
      <c r="D15" s="90"/>
      <c r="E15" s="90"/>
      <c r="F15" s="1"/>
      <c r="G15" s="1"/>
      <c r="H15" s="8"/>
      <c r="I15" s="88"/>
      <c r="J15" s="88"/>
      <c r="K15" s="88"/>
      <c r="L15" s="8"/>
      <c r="M15" s="8"/>
      <c r="N15" s="8"/>
      <c r="O15" s="8"/>
      <c r="P15" s="8"/>
      <c r="Q15" s="8"/>
      <c r="R15" s="1"/>
    </row>
    <row r="16" ht="15.75" customHeight="1">
      <c r="A16" s="1"/>
      <c r="B16" s="91" t="s">
        <v>32</v>
      </c>
      <c r="C16" s="11"/>
      <c r="D16" s="11"/>
      <c r="E16" s="11"/>
      <c r="F16" s="11"/>
      <c r="G16" s="11"/>
      <c r="H16" s="8"/>
      <c r="I16" s="8"/>
      <c r="J16" s="8"/>
      <c r="K16" s="8"/>
      <c r="L16" s="8"/>
      <c r="M16" s="8"/>
      <c r="N16" s="8"/>
      <c r="O16" s="8"/>
      <c r="P16" s="8"/>
      <c r="Q16" s="8"/>
      <c r="R16" s="1"/>
    </row>
    <row r="17" ht="43.5" customHeight="1">
      <c r="A17" s="1"/>
      <c r="B17" s="92" t="s">
        <v>21</v>
      </c>
      <c r="C17" s="93" t="s">
        <v>33</v>
      </c>
      <c r="D17" s="94"/>
      <c r="E17" s="94"/>
      <c r="F17" s="94"/>
      <c r="G17" s="95"/>
      <c r="H17" s="7"/>
      <c r="I17" s="8"/>
      <c r="J17" s="8"/>
      <c r="K17" s="8"/>
      <c r="L17" s="8"/>
      <c r="M17" s="8"/>
      <c r="N17" s="8"/>
      <c r="O17" s="8"/>
      <c r="P17" s="8"/>
      <c r="Q17" s="8"/>
      <c r="R17" s="1"/>
    </row>
    <row r="18" ht="33.75" customHeight="1">
      <c r="A18" s="1"/>
      <c r="B18" s="96" t="s">
        <v>22</v>
      </c>
      <c r="C18" s="97" t="s">
        <v>34</v>
      </c>
      <c r="D18" s="98"/>
      <c r="E18" s="98"/>
      <c r="F18" s="98"/>
      <c r="G18" s="99"/>
      <c r="H18" s="7"/>
      <c r="I18" s="8"/>
      <c r="J18" s="8"/>
      <c r="K18" s="8"/>
      <c r="L18" s="8"/>
      <c r="M18" s="8"/>
      <c r="N18" s="8"/>
      <c r="O18" s="8"/>
      <c r="P18" s="8"/>
      <c r="Q18" s="8"/>
      <c r="R18" s="1"/>
    </row>
    <row r="19" ht="42.0" customHeight="1">
      <c r="A19" s="1"/>
      <c r="B19" s="96" t="s">
        <v>23</v>
      </c>
      <c r="C19" s="100" t="s">
        <v>43</v>
      </c>
      <c r="D19" s="98"/>
      <c r="E19" s="98"/>
      <c r="F19" s="98"/>
      <c r="G19" s="99"/>
      <c r="H19" s="7"/>
      <c r="I19" s="8"/>
      <c r="J19" s="8"/>
      <c r="K19" s="8"/>
      <c r="L19" s="8"/>
      <c r="M19" s="8"/>
      <c r="N19" s="8"/>
      <c r="O19" s="8"/>
      <c r="P19" s="8"/>
      <c r="Q19" s="8"/>
      <c r="R19" s="1"/>
    </row>
    <row r="20" ht="15.75" customHeight="1">
      <c r="A20" s="1"/>
      <c r="B20" s="96" t="s">
        <v>24</v>
      </c>
      <c r="C20" s="100" t="s">
        <v>36</v>
      </c>
      <c r="D20" s="98"/>
      <c r="E20" s="98"/>
      <c r="F20" s="98"/>
      <c r="G20" s="99"/>
      <c r="H20" s="7"/>
      <c r="I20" s="8"/>
      <c r="J20" s="8"/>
      <c r="K20" s="8"/>
      <c r="L20" s="8"/>
      <c r="M20" s="8"/>
      <c r="N20" s="8"/>
      <c r="O20" s="8"/>
      <c r="P20" s="8"/>
      <c r="Q20" s="8"/>
      <c r="R20" s="1"/>
    </row>
    <row r="21" ht="27.75" customHeight="1">
      <c r="A21" s="1"/>
      <c r="B21" s="101" t="s">
        <v>25</v>
      </c>
      <c r="C21" s="102" t="s">
        <v>37</v>
      </c>
      <c r="D21" s="103"/>
      <c r="E21" s="103"/>
      <c r="F21" s="103"/>
      <c r="G21" s="104"/>
      <c r="H21" s="7"/>
      <c r="I21" s="8"/>
      <c r="J21" s="8"/>
      <c r="K21" s="8"/>
      <c r="L21" s="8"/>
      <c r="M21" s="8"/>
      <c r="N21" s="8"/>
      <c r="O21" s="8"/>
      <c r="P21" s="8"/>
      <c r="Q21" s="8"/>
      <c r="R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</sheetData>
  <mergeCells count="13">
    <mergeCell ref="C6:D6"/>
    <mergeCell ref="B14:G14"/>
    <mergeCell ref="C17:G17"/>
    <mergeCell ref="C18:G18"/>
    <mergeCell ref="C19:G19"/>
    <mergeCell ref="C20:G20"/>
    <mergeCell ref="C21:G21"/>
    <mergeCell ref="C2:E2"/>
    <mergeCell ref="F2:G2"/>
    <mergeCell ref="C3:E3"/>
    <mergeCell ref="E6:H6"/>
    <mergeCell ref="I6:L6"/>
    <mergeCell ref="M6:Q6"/>
  </mergeCells>
  <hyperlinks>
    <hyperlink display="Форматы размещения" location="'Форматы размещения'!A1" ref="F4"/>
    <hyperlink r:id="rId2" ref="G4"/>
    <hyperlink display="Брендинг+статичный короб" location="'Форматы размещения'!A1" ref="C8"/>
    <hyperlink display="Брендинг (двери+заднее стекло)" location="'Форматы размещения'!A1" ref="C9"/>
    <hyperlink display="Статичный короб на крыше авто" location="'Форматы размещения'!A1" ref="C10"/>
    <hyperlink display="Заднее стекло+короб на крыше" location="'Форматы размещения'!A1" ref="C11"/>
    <hyperlink display="Заднее стекло" location="'Форматы размещения'!A1" ref="C12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5" width="9.38"/>
    <col customWidth="1" min="16" max="16" width="6.5"/>
  </cols>
  <sheetData>
    <row r="1" ht="12.75" customHeight="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</row>
    <row r="2" ht="12.75" customHeight="1">
      <c r="A2" s="122" t="s">
        <v>44</v>
      </c>
      <c r="B2" s="4"/>
      <c r="C2" s="4"/>
      <c r="D2" s="4"/>
      <c r="E2" s="4"/>
      <c r="F2" s="4"/>
      <c r="G2" s="5"/>
      <c r="H2" s="121"/>
      <c r="I2" s="122" t="s">
        <v>28</v>
      </c>
      <c r="J2" s="4"/>
      <c r="K2" s="4"/>
      <c r="L2" s="4"/>
      <c r="M2" s="4"/>
      <c r="N2" s="4"/>
      <c r="O2" s="5"/>
      <c r="P2" s="121"/>
    </row>
    <row r="3" ht="12.75" customHeight="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</row>
    <row r="4" ht="12.75" customHeight="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</row>
    <row r="5" ht="12.75" customHeight="1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ht="12.75" customHeight="1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</row>
    <row r="7" ht="12.75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</row>
    <row r="8" ht="12.75" customHeight="1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</row>
    <row r="9" ht="12.75" customHeight="1">
      <c r="A9" s="121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</row>
    <row r="10" ht="12.75" customHeight="1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</row>
    <row r="11" ht="12.75" customHeight="1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</row>
    <row r="12" ht="12.75" customHeight="1">
      <c r="A12" s="121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</row>
    <row r="13" ht="12.75" customHeight="1">
      <c r="A13" s="121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</row>
    <row r="14" ht="12.75" customHeight="1">
      <c r="A14" s="12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</row>
    <row r="15" ht="12.75" customHeight="1">
      <c r="A15" s="12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</row>
    <row r="16" ht="12.75" customHeight="1">
      <c r="A16" s="121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</row>
    <row r="17" ht="12.75" customHeight="1">
      <c r="A17" s="121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</row>
    <row r="18" ht="12.75" customHeight="1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</row>
    <row r="19" ht="12.75" customHeight="1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</row>
    <row r="20" ht="12.75" customHeight="1">
      <c r="A20" s="12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</row>
    <row r="21" ht="12.75" customHeight="1">
      <c r="A21" s="121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</row>
    <row r="22" ht="12.75" customHeight="1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</row>
    <row r="23" ht="12.75" customHeight="1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</row>
    <row r="24" ht="12.75" customHeight="1">
      <c r="A24" s="121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</row>
    <row r="25" ht="12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</row>
    <row r="26" ht="12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</row>
    <row r="27" ht="12.75" customHeight="1">
      <c r="A27" s="122" t="s">
        <v>45</v>
      </c>
      <c r="B27" s="4"/>
      <c r="C27" s="4"/>
      <c r="D27" s="4"/>
      <c r="E27" s="4"/>
      <c r="F27" s="4"/>
      <c r="G27" s="5"/>
      <c r="H27" s="121"/>
      <c r="I27" s="122" t="s">
        <v>46</v>
      </c>
      <c r="J27" s="4"/>
      <c r="K27" s="4"/>
      <c r="L27" s="4"/>
      <c r="M27" s="4"/>
      <c r="N27" s="4"/>
      <c r="O27" s="5"/>
      <c r="P27" s="121"/>
    </row>
    <row r="28" ht="12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</row>
    <row r="29" ht="12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</row>
    <row r="30" ht="12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</row>
    <row r="31" ht="12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</row>
    <row r="32" ht="12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</row>
    <row r="33" ht="12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</row>
    <row r="34" ht="12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</row>
    <row r="35" ht="12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</row>
    <row r="36" ht="12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</row>
    <row r="37" ht="12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</row>
    <row r="38" ht="12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</row>
    <row r="39" ht="12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</row>
    <row r="40" ht="12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</row>
    <row r="41" ht="12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</row>
    <row r="42" ht="12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</row>
    <row r="43" ht="12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</row>
    <row r="44" ht="12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</row>
    <row r="45" ht="12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</row>
    <row r="46" ht="12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</row>
    <row r="47" ht="12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</row>
    <row r="48" ht="12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</row>
    <row r="49" ht="12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</row>
    <row r="50" ht="12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</row>
    <row r="51" ht="12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</row>
    <row r="52" ht="12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</row>
    <row r="53" ht="12.75" customHeight="1">
      <c r="A53" s="122" t="s">
        <v>47</v>
      </c>
      <c r="B53" s="4"/>
      <c r="C53" s="4"/>
      <c r="D53" s="4"/>
      <c r="E53" s="4"/>
      <c r="F53" s="4"/>
      <c r="G53" s="5"/>
      <c r="H53" s="121"/>
      <c r="I53" s="121"/>
      <c r="J53" s="121"/>
      <c r="K53" s="121"/>
      <c r="L53" s="121"/>
      <c r="M53" s="121"/>
      <c r="N53" s="121"/>
      <c r="O53" s="121"/>
      <c r="P53" s="121"/>
    </row>
    <row r="54" ht="12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</row>
    <row r="55" ht="12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</row>
    <row r="56" ht="12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</row>
    <row r="57" ht="12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</row>
    <row r="58" ht="12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</row>
    <row r="59" ht="12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</row>
    <row r="60" ht="12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</row>
    <row r="61" ht="12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</row>
    <row r="62" ht="12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</row>
    <row r="63" ht="12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</row>
    <row r="64" ht="12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</row>
    <row r="65" ht="12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</row>
    <row r="66" ht="12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</row>
    <row r="67" ht="12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</row>
    <row r="68" ht="12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</row>
    <row r="69" ht="12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</row>
    <row r="70" ht="12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</row>
    <row r="71" ht="12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</row>
    <row r="72" ht="12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</row>
    <row r="73" ht="12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</row>
    <row r="74" ht="12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</row>
    <row r="75" ht="12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</row>
    <row r="76" ht="15.75" customHeight="1"/>
  </sheetData>
  <mergeCells count="5">
    <mergeCell ref="A2:G2"/>
    <mergeCell ref="I2:O2"/>
    <mergeCell ref="A27:G27"/>
    <mergeCell ref="I27:O27"/>
    <mergeCell ref="A53:G5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2023-03-20T16:16:38Z</dcterms:created>
  <dc:creator>павел михайлов</dc:creator>
</cp:coreProperties>
</file>